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dan/pCloud Drive/CWC 2024/TFI Updated Website/"/>
    </mc:Choice>
  </mc:AlternateContent>
  <xr:revisionPtr revIDLastSave="0" documentId="13_ncr:1_{216A8CD1-A204-3D4D-B576-F217C7B1AB95}" xr6:coauthVersionLast="47" xr6:coauthVersionMax="47" xr10:uidLastSave="{00000000-0000-0000-0000-000000000000}"/>
  <bookViews>
    <workbookView xWindow="35500" yWindow="500" windowWidth="36360" windowHeight="21100" xr2:uid="{00000000-000D-0000-FFFF-FFFF00000000}"/>
  </bookViews>
  <sheets>
    <sheet name="MICROPRO" sheetId="228" r:id="rId1"/>
    <sheet name="PRINTABLE" sheetId="578" r:id="rId2"/>
  </sheets>
  <definedNames>
    <definedName name="all">#REF!</definedName>
    <definedName name="full">#REF!</definedName>
    <definedName name="rates">#REF!</definedName>
    <definedName name="STORES">#REF!</definedName>
    <definedName name="STOREZ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5" i="228" l="1"/>
  <c r="E8" i="228"/>
  <c r="F8" i="228"/>
  <c r="E9" i="228"/>
  <c r="F9" i="228"/>
  <c r="E10" i="228"/>
  <c r="F10" i="228"/>
  <c r="E11" i="228"/>
  <c r="F11" i="228"/>
  <c r="E12" i="228"/>
  <c r="F12" i="228"/>
  <c r="E13" i="228"/>
  <c r="F13" i="228"/>
  <c r="E14" i="228"/>
  <c r="F14" i="228"/>
  <c r="E15" i="228"/>
  <c r="F15" i="228"/>
  <c r="E16" i="228"/>
  <c r="F16" i="228"/>
  <c r="E17" i="228"/>
  <c r="F17" i="228"/>
  <c r="E18" i="228"/>
  <c r="F18" i="228"/>
  <c r="E19" i="228"/>
  <c r="F19" i="228"/>
  <c r="C20" i="228"/>
  <c r="E20" i="228"/>
  <c r="F20" i="228"/>
  <c r="C21" i="228"/>
  <c r="E21" i="228"/>
  <c r="F21" i="228"/>
  <c r="C22" i="228"/>
  <c r="E22" i="228"/>
  <c r="F22" i="228"/>
  <c r="E23" i="228"/>
  <c r="F23" i="228"/>
  <c r="E24" i="228"/>
  <c r="F24" i="228"/>
  <c r="C25" i="228"/>
  <c r="E25" i="228"/>
  <c r="F25" i="228"/>
  <c r="E26" i="228"/>
  <c r="F26" i="228"/>
  <c r="E27" i="228"/>
  <c r="F27" i="228"/>
  <c r="E28" i="228"/>
  <c r="F28" i="228"/>
  <c r="E29" i="228"/>
  <c r="F29" i="228"/>
  <c r="E30" i="228"/>
  <c r="F30" i="228"/>
  <c r="E31" i="228"/>
  <c r="F31" i="228"/>
  <c r="E32" i="228"/>
  <c r="F32" i="228"/>
  <c r="C33" i="228"/>
  <c r="E33" i="228"/>
  <c r="F33" i="228"/>
  <c r="E34" i="228"/>
  <c r="F34" i="228"/>
  <c r="E35" i="228"/>
  <c r="F35" i="228"/>
  <c r="E36" i="228"/>
  <c r="F36" i="228"/>
  <c r="E37" i="228"/>
  <c r="F37" i="228"/>
  <c r="E38" i="228"/>
  <c r="F38" i="228"/>
  <c r="C39" i="228"/>
  <c r="E39" i="228"/>
  <c r="F39" i="228"/>
  <c r="C40" i="228"/>
  <c r="E40" i="228"/>
  <c r="F40" i="228"/>
  <c r="E41" i="228"/>
  <c r="F41" i="228"/>
  <c r="E42" i="228"/>
  <c r="F42" i="228"/>
  <c r="E43" i="228"/>
  <c r="F43" i="228"/>
  <c r="E44" i="228"/>
  <c r="F44" i="228"/>
  <c r="E45" i="228"/>
  <c r="F45" i="228"/>
  <c r="E46" i="228"/>
  <c r="F46" i="228"/>
  <c r="E47" i="228"/>
  <c r="F47" i="228"/>
  <c r="E48" i="228"/>
  <c r="F48" i="228"/>
  <c r="E49" i="228"/>
  <c r="F49" i="228"/>
  <c r="E50" i="228"/>
  <c r="F50" i="228"/>
  <c r="E51" i="228"/>
  <c r="F51" i="228"/>
  <c r="E52" i="228"/>
  <c r="F52" i="228"/>
  <c r="O8" i="228"/>
  <c r="P8" i="228"/>
  <c r="O9" i="228"/>
  <c r="P9" i="228"/>
  <c r="O10" i="228"/>
  <c r="P10" i="228"/>
  <c r="O12" i="228"/>
  <c r="P12" i="228"/>
  <c r="O13" i="228"/>
  <c r="P13" i="228"/>
  <c r="O14" i="228"/>
  <c r="P14" i="228"/>
  <c r="O15" i="228"/>
  <c r="P15" i="228"/>
  <c r="O16" i="228"/>
  <c r="P16" i="228"/>
  <c r="O17" i="228"/>
  <c r="P17" i="228"/>
  <c r="O19" i="228"/>
  <c r="P19" i="228"/>
  <c r="O20" i="228"/>
  <c r="P20" i="228"/>
  <c r="O21" i="228"/>
  <c r="P21" i="228"/>
  <c r="O22" i="228"/>
  <c r="P22" i="228"/>
  <c r="O23" i="228"/>
  <c r="P23" i="228"/>
  <c r="O24" i="228"/>
  <c r="P24" i="228"/>
  <c r="O25" i="228"/>
  <c r="P25" i="228"/>
  <c r="O26" i="228"/>
  <c r="P26" i="228"/>
  <c r="O27" i="228"/>
  <c r="P27" i="228"/>
  <c r="O29" i="228"/>
  <c r="P29" i="228"/>
  <c r="O30" i="228"/>
  <c r="P30" i="228"/>
  <c r="O31" i="228"/>
  <c r="P31" i="228"/>
  <c r="O32" i="228"/>
  <c r="P32" i="228"/>
  <c r="O33" i="228"/>
  <c r="P33" i="228"/>
  <c r="O34" i="228"/>
  <c r="P34" i="228"/>
  <c r="O35" i="228"/>
  <c r="P35" i="228"/>
  <c r="O36" i="228"/>
  <c r="P36" i="228"/>
  <c r="O37" i="228"/>
  <c r="P37" i="228"/>
  <c r="O39" i="228"/>
  <c r="P39" i="228"/>
  <c r="O40" i="228"/>
  <c r="P40" i="228"/>
  <c r="O41" i="228"/>
  <c r="P41" i="228"/>
  <c r="O42" i="228"/>
  <c r="P42" i="228"/>
  <c r="O43" i="228"/>
  <c r="P43" i="228"/>
  <c r="O44" i="228"/>
  <c r="P44" i="228"/>
  <c r="O45" i="228"/>
  <c r="P45" i="228"/>
  <c r="O46" i="228"/>
  <c r="P46" i="228"/>
  <c r="O47" i="228"/>
  <c r="P47" i="228"/>
  <c r="M49" i="228"/>
  <c r="O49" i="228"/>
  <c r="P49" i="228"/>
  <c r="M50" i="228"/>
  <c r="O50" i="228"/>
  <c r="P50" i="228"/>
  <c r="M51" i="228"/>
  <c r="O51" i="228"/>
  <c r="P51" i="228"/>
  <c r="M52" i="228"/>
  <c r="O52" i="228"/>
  <c r="P52" i="228"/>
  <c r="M53" i="228"/>
  <c r="O53" i="228"/>
  <c r="P53" i="228"/>
  <c r="O55" i="228"/>
  <c r="P55" i="228"/>
  <c r="O56" i="228"/>
  <c r="P56" i="228"/>
  <c r="X8" i="228"/>
  <c r="Z8" i="228"/>
  <c r="AA8" i="228"/>
  <c r="X9" i="228"/>
  <c r="Z9" i="228"/>
  <c r="AA9" i="228"/>
  <c r="X10" i="228"/>
  <c r="Z10" i="228"/>
  <c r="AA10" i="228"/>
  <c r="X11" i="228"/>
  <c r="Z11" i="228"/>
  <c r="AA11" i="228"/>
  <c r="X12" i="228"/>
  <c r="Z12" i="228"/>
  <c r="AA12" i="228"/>
  <c r="X15" i="228"/>
  <c r="Z15" i="228"/>
  <c r="AA15" i="228"/>
  <c r="X16" i="228"/>
  <c r="Z16" i="228"/>
  <c r="AA16" i="228"/>
  <c r="X17" i="228"/>
  <c r="Z17" i="228"/>
  <c r="AA17" i="228"/>
  <c r="X18" i="228"/>
  <c r="Z18" i="228"/>
  <c r="AA18" i="228"/>
  <c r="X19" i="228"/>
  <c r="Z19" i="228"/>
  <c r="AA19" i="228"/>
  <c r="Z20" i="228"/>
  <c r="AA20" i="228"/>
  <c r="Z21" i="228"/>
  <c r="AA21" i="228"/>
  <c r="Z22" i="228"/>
  <c r="AA22" i="228"/>
  <c r="Z23" i="228"/>
  <c r="AA23" i="228"/>
  <c r="Z24" i="228"/>
  <c r="AA24" i="228"/>
  <c r="Z26" i="228"/>
  <c r="AA26" i="228"/>
  <c r="Z27" i="228"/>
  <c r="AA27" i="228"/>
  <c r="Z29" i="228"/>
  <c r="AA29" i="228"/>
  <c r="Z30" i="228"/>
  <c r="AA30" i="228"/>
  <c r="Z32" i="228"/>
  <c r="AA32" i="228"/>
  <c r="Z33" i="228"/>
  <c r="AA33" i="228"/>
  <c r="Z35" i="228"/>
  <c r="AA35" i="228"/>
  <c r="Z36" i="228"/>
  <c r="AA36" i="228"/>
  <c r="Z37" i="228"/>
  <c r="AA37" i="228"/>
  <c r="Z39" i="228"/>
  <c r="AA39" i="228"/>
  <c r="Z40" i="228"/>
  <c r="AA40" i="228"/>
  <c r="Z41" i="228"/>
  <c r="AA41" i="228"/>
  <c r="Z42" i="228"/>
  <c r="AA42" i="228"/>
  <c r="Z45" i="228"/>
  <c r="AA45" i="228"/>
  <c r="Z46" i="228"/>
  <c r="AA46" i="228"/>
  <c r="Z47" i="228"/>
  <c r="AA47" i="228"/>
  <c r="Z48" i="228"/>
  <c r="AA48" i="228"/>
  <c r="Z49" i="228"/>
  <c r="AA49" i="228"/>
  <c r="Z50" i="228"/>
  <c r="AA50" i="228"/>
  <c r="Y54" i="228"/>
  <c r="Z13" i="228"/>
  <c r="Y53" i="228"/>
  <c r="H24" i="228"/>
  <c r="H29" i="228"/>
  <c r="H36" i="228"/>
  <c r="H43" i="228"/>
  <c r="G43" i="228"/>
  <c r="G36" i="228"/>
  <c r="G29" i="228"/>
  <c r="G24" i="228"/>
  <c r="E8" i="578"/>
  <c r="F8" i="578"/>
  <c r="E9" i="578"/>
  <c r="F9" i="578"/>
  <c r="E10" i="578"/>
  <c r="F10" i="578"/>
  <c r="E11" i="578"/>
  <c r="F11" i="578"/>
  <c r="E12" i="578"/>
  <c r="F12" i="578"/>
  <c r="E13" i="578"/>
  <c r="F13" i="578"/>
  <c r="E14" i="578"/>
  <c r="F14" i="578"/>
  <c r="E15" i="578"/>
  <c r="F15" i="578"/>
  <c r="E16" i="578"/>
  <c r="F16" i="578"/>
  <c r="E17" i="578"/>
  <c r="F17" i="578"/>
  <c r="E18" i="578"/>
  <c r="F18" i="578"/>
  <c r="E19" i="578"/>
  <c r="F19" i="578"/>
  <c r="C20" i="578"/>
  <c r="E20" i="578"/>
  <c r="F20" i="578"/>
  <c r="C21" i="578"/>
  <c r="E21" i="578"/>
  <c r="F21" i="578"/>
  <c r="C22" i="578"/>
  <c r="E22" i="578"/>
  <c r="F22" i="578"/>
  <c r="E23" i="578"/>
  <c r="F23" i="578"/>
  <c r="E24" i="578"/>
  <c r="F24" i="578"/>
  <c r="C25" i="578"/>
  <c r="E25" i="578"/>
  <c r="F25" i="578"/>
  <c r="E26" i="578"/>
  <c r="F26" i="578"/>
  <c r="E27" i="578"/>
  <c r="F27" i="578"/>
  <c r="E28" i="578"/>
  <c r="F28" i="578"/>
  <c r="E29" i="578"/>
  <c r="F29" i="578"/>
  <c r="E30" i="578"/>
  <c r="F30" i="578"/>
  <c r="E31" i="578"/>
  <c r="F31" i="578"/>
  <c r="E32" i="578"/>
  <c r="F32" i="578"/>
  <c r="C33" i="578"/>
  <c r="E33" i="578"/>
  <c r="F33" i="578"/>
  <c r="E34" i="578"/>
  <c r="F34" i="578"/>
  <c r="E35" i="578"/>
  <c r="F35" i="578"/>
  <c r="E36" i="578"/>
  <c r="F36" i="578"/>
  <c r="E37" i="578"/>
  <c r="F37" i="578"/>
  <c r="E38" i="578"/>
  <c r="F38" i="578"/>
  <c r="C39" i="578"/>
  <c r="E39" i="578"/>
  <c r="F39" i="578"/>
  <c r="C40" i="578"/>
  <c r="E40" i="578"/>
  <c r="F40" i="578"/>
  <c r="E41" i="578"/>
  <c r="F41" i="578"/>
  <c r="E42" i="578"/>
  <c r="F42" i="578"/>
  <c r="E43" i="578"/>
  <c r="F43" i="578"/>
  <c r="E44" i="578"/>
  <c r="F44" i="578"/>
  <c r="E45" i="578"/>
  <c r="F45" i="578"/>
  <c r="E46" i="578"/>
  <c r="F46" i="578"/>
  <c r="E47" i="578"/>
  <c r="F47" i="578"/>
  <c r="E48" i="578"/>
  <c r="F48" i="578"/>
  <c r="E49" i="578"/>
  <c r="F49" i="578"/>
  <c r="E50" i="578"/>
  <c r="F50" i="578"/>
  <c r="E51" i="578"/>
  <c r="F51" i="578"/>
  <c r="E52" i="578"/>
  <c r="F52" i="578"/>
  <c r="E54" i="578"/>
  <c r="F54" i="578"/>
  <c r="E55" i="578"/>
  <c r="F55" i="578"/>
  <c r="E56" i="578"/>
  <c r="F56" i="578"/>
  <c r="O8" i="578"/>
  <c r="P8" i="578"/>
  <c r="O9" i="578"/>
  <c r="P9" i="578"/>
  <c r="O10" i="578"/>
  <c r="P10" i="578"/>
  <c r="O12" i="578"/>
  <c r="P12" i="578"/>
  <c r="O13" i="578"/>
  <c r="P13" i="578"/>
  <c r="O14" i="578"/>
  <c r="P14" i="578"/>
  <c r="O15" i="578"/>
  <c r="P15" i="578"/>
  <c r="O16" i="578"/>
  <c r="P16" i="578"/>
  <c r="O17" i="578"/>
  <c r="P17" i="578"/>
  <c r="O19" i="578"/>
  <c r="P19" i="578"/>
  <c r="O20" i="578"/>
  <c r="P20" i="578"/>
  <c r="O21" i="578"/>
  <c r="P21" i="578"/>
  <c r="O22" i="578"/>
  <c r="P22" i="578"/>
  <c r="O23" i="578"/>
  <c r="P23" i="578"/>
  <c r="O24" i="578"/>
  <c r="P24" i="578"/>
  <c r="O25" i="578"/>
  <c r="P25" i="578"/>
  <c r="O26" i="578"/>
  <c r="P26" i="578"/>
  <c r="O27" i="578"/>
  <c r="P27" i="578"/>
  <c r="O29" i="578"/>
  <c r="P29" i="578"/>
  <c r="O30" i="578"/>
  <c r="P30" i="578"/>
  <c r="O31" i="578"/>
  <c r="P31" i="578"/>
  <c r="O32" i="578"/>
  <c r="P32" i="578"/>
  <c r="O33" i="578"/>
  <c r="P33" i="578"/>
  <c r="O34" i="578"/>
  <c r="P34" i="578"/>
  <c r="O35" i="578"/>
  <c r="P35" i="578"/>
  <c r="O36" i="578"/>
  <c r="P36" i="578"/>
  <c r="O37" i="578"/>
  <c r="P37" i="578"/>
  <c r="O39" i="578"/>
  <c r="P39" i="578"/>
  <c r="O40" i="578"/>
  <c r="P40" i="578"/>
  <c r="O41" i="578"/>
  <c r="P41" i="578"/>
  <c r="O42" i="578"/>
  <c r="P42" i="578"/>
  <c r="O43" i="578"/>
  <c r="P43" i="578"/>
  <c r="O44" i="578"/>
  <c r="P44" i="578"/>
  <c r="O45" i="578"/>
  <c r="P45" i="578"/>
  <c r="O46" i="578"/>
  <c r="P46" i="578"/>
  <c r="O47" i="578"/>
  <c r="P47" i="578"/>
  <c r="M49" i="578"/>
  <c r="O49" i="578"/>
  <c r="P49" i="578"/>
  <c r="M50" i="578"/>
  <c r="O50" i="578"/>
  <c r="P50" i="578"/>
  <c r="M51" i="578"/>
  <c r="O51" i="578"/>
  <c r="P51" i="578"/>
  <c r="M52" i="578"/>
  <c r="O52" i="578"/>
  <c r="P52" i="578"/>
  <c r="M53" i="578"/>
  <c r="O53" i="578"/>
  <c r="P53" i="578"/>
  <c r="O55" i="578"/>
  <c r="P55" i="578"/>
  <c r="O56" i="578"/>
  <c r="P56" i="578"/>
  <c r="X8" i="578"/>
  <c r="Z8" i="578"/>
  <c r="AA8" i="578"/>
  <c r="X9" i="578"/>
  <c r="Z9" i="578"/>
  <c r="AA9" i="578"/>
  <c r="X10" i="578"/>
  <c r="Z10" i="578"/>
  <c r="AA10" i="578"/>
  <c r="X11" i="578"/>
  <c r="Z11" i="578"/>
  <c r="AA11" i="578"/>
  <c r="X12" i="578"/>
  <c r="Z12" i="578"/>
  <c r="AA12" i="578"/>
  <c r="X15" i="578"/>
  <c r="Z15" i="578"/>
  <c r="AA15" i="578"/>
  <c r="X16" i="578"/>
  <c r="Z16" i="578"/>
  <c r="AA16" i="578"/>
  <c r="X17" i="578"/>
  <c r="Z17" i="578"/>
  <c r="AA17" i="578"/>
  <c r="X18" i="578"/>
  <c r="Z18" i="578"/>
  <c r="AA18" i="578"/>
  <c r="X19" i="578"/>
  <c r="Z19" i="578"/>
  <c r="AA19" i="578"/>
  <c r="Z20" i="578"/>
  <c r="AA20" i="578"/>
  <c r="Z21" i="578"/>
  <c r="AA21" i="578"/>
  <c r="Z22" i="578"/>
  <c r="AA22" i="578"/>
  <c r="Z23" i="578"/>
  <c r="AA23" i="578"/>
  <c r="Z24" i="578"/>
  <c r="AA24" i="578"/>
  <c r="Z26" i="578"/>
  <c r="AA26" i="578"/>
  <c r="Z27" i="578"/>
  <c r="AA27" i="578"/>
  <c r="Z29" i="578"/>
  <c r="AA29" i="578"/>
  <c r="Z30" i="578"/>
  <c r="AA30" i="578"/>
  <c r="Z32" i="578"/>
  <c r="AA32" i="578"/>
  <c r="Z33" i="578"/>
  <c r="AA33" i="578"/>
  <c r="Z35" i="578"/>
  <c r="AA35" i="578"/>
  <c r="Z36" i="578"/>
  <c r="AA36" i="578"/>
  <c r="Z37" i="578"/>
  <c r="AA37" i="578"/>
  <c r="Z39" i="578"/>
  <c r="AA39" i="578"/>
  <c r="Z40" i="578"/>
  <c r="AA40" i="578"/>
  <c r="Z41" i="578"/>
  <c r="AA41" i="578"/>
  <c r="Z42" i="578"/>
  <c r="AA42" i="578"/>
  <c r="Z45" i="578"/>
  <c r="AA45" i="578"/>
  <c r="Z46" i="578"/>
  <c r="AA46" i="578"/>
  <c r="Z47" i="578"/>
  <c r="AA47" i="578"/>
  <c r="Z48" i="578"/>
  <c r="AA48" i="578"/>
  <c r="Z49" i="578"/>
  <c r="AA49" i="578"/>
  <c r="Z50" i="578"/>
  <c r="AA50" i="578"/>
  <c r="Z13" i="578"/>
  <c r="AC50" i="228"/>
  <c r="AB50" i="228"/>
  <c r="AC49" i="228"/>
  <c r="AB49" i="228"/>
  <c r="AC48" i="228"/>
  <c r="AB48" i="228"/>
  <c r="AC47" i="228"/>
  <c r="AB47" i="228"/>
  <c r="AC46" i="228"/>
  <c r="AB46" i="228"/>
  <c r="AC45" i="228"/>
  <c r="AB45" i="228"/>
  <c r="AC42" i="228"/>
  <c r="AB42" i="228"/>
  <c r="AC41" i="228"/>
  <c r="AB41" i="228"/>
  <c r="AC40" i="228"/>
  <c r="AB40" i="228"/>
  <c r="AC39" i="228"/>
  <c r="AB39" i="228"/>
  <c r="AC37" i="228"/>
  <c r="AB37" i="228"/>
  <c r="AC36" i="228"/>
  <c r="AB36" i="228"/>
  <c r="AC35" i="228"/>
  <c r="AB35" i="228"/>
  <c r="AC27" i="228"/>
  <c r="AB27" i="228"/>
  <c r="R56" i="228"/>
  <c r="Q56" i="228"/>
  <c r="AC20" i="228"/>
  <c r="AB20" i="228"/>
  <c r="R50" i="228"/>
  <c r="R12" i="228"/>
  <c r="Q12" i="228"/>
  <c r="R53" i="228"/>
  <c r="Q53" i="228"/>
  <c r="R52" i="228"/>
  <c r="Q52" i="228"/>
  <c r="R51" i="228"/>
  <c r="Q51" i="228"/>
  <c r="Q50" i="228"/>
  <c r="H52" i="228"/>
  <c r="G52" i="228"/>
  <c r="R49" i="228"/>
  <c r="Q49" i="228"/>
  <c r="H51" i="228"/>
  <c r="G51" i="228"/>
  <c r="H50" i="228"/>
  <c r="G50" i="228"/>
  <c r="H49" i="228"/>
  <c r="G49" i="228"/>
  <c r="R47" i="228"/>
  <c r="Q47" i="228"/>
  <c r="H48" i="228"/>
  <c r="G48" i="228"/>
  <c r="R46" i="228"/>
  <c r="Q46" i="228"/>
  <c r="H47" i="228"/>
  <c r="G47" i="228"/>
  <c r="R45" i="228"/>
  <c r="Q45" i="228"/>
  <c r="H46" i="228"/>
  <c r="G46" i="228"/>
  <c r="R44" i="228"/>
  <c r="Q44" i="228"/>
  <c r="H45" i="228"/>
  <c r="G45" i="228"/>
  <c r="R43" i="228"/>
  <c r="Q43" i="228"/>
  <c r="H44" i="228"/>
  <c r="G44" i="228"/>
  <c r="R42" i="228"/>
  <c r="Q42" i="228"/>
  <c r="R41" i="228"/>
  <c r="Q41" i="228"/>
  <c r="H42" i="228"/>
  <c r="G42" i="228"/>
  <c r="R40" i="228"/>
  <c r="Q40" i="228"/>
  <c r="H41" i="228"/>
  <c r="G41" i="228"/>
  <c r="R39" i="228"/>
  <c r="Q39" i="228"/>
  <c r="H40" i="228"/>
  <c r="G40" i="228"/>
  <c r="H39" i="228"/>
  <c r="G39" i="228"/>
  <c r="H38" i="228"/>
  <c r="G38" i="228"/>
  <c r="AC33" i="228"/>
  <c r="AB33" i="228"/>
  <c r="R37" i="228"/>
  <c r="Q37" i="228"/>
  <c r="H37" i="228"/>
  <c r="G37" i="228"/>
  <c r="AC32" i="228"/>
  <c r="AB32" i="228"/>
  <c r="R36" i="228"/>
  <c r="Q36" i="228"/>
  <c r="R35" i="228"/>
  <c r="Q35" i="228"/>
  <c r="H35" i="228"/>
  <c r="G35" i="228"/>
  <c r="R34" i="228"/>
  <c r="Q34" i="228"/>
  <c r="H34" i="228"/>
  <c r="G34" i="228"/>
  <c r="AC30" i="228"/>
  <c r="AB30" i="228"/>
  <c r="R33" i="228"/>
  <c r="Q33" i="228"/>
  <c r="H33" i="228"/>
  <c r="G33" i="228"/>
  <c r="AC29" i="228"/>
  <c r="AB29" i="228"/>
  <c r="R32" i="228"/>
  <c r="Q32" i="228"/>
  <c r="H32" i="228"/>
  <c r="G32" i="228"/>
  <c r="R31" i="228"/>
  <c r="Q31" i="228"/>
  <c r="H31" i="228"/>
  <c r="G31" i="228"/>
  <c r="R30" i="228"/>
  <c r="Q30" i="228"/>
  <c r="H30" i="228"/>
  <c r="G30" i="228"/>
  <c r="AC26" i="228"/>
  <c r="AB26" i="228"/>
  <c r="R29" i="228"/>
  <c r="Q29" i="228"/>
  <c r="H28" i="228"/>
  <c r="G28" i="228"/>
  <c r="AC24" i="228"/>
  <c r="AB24" i="228"/>
  <c r="R27" i="228"/>
  <c r="Q27" i="228"/>
  <c r="H27" i="228"/>
  <c r="G27" i="228"/>
  <c r="AC23" i="228"/>
  <c r="AB23" i="228"/>
  <c r="R26" i="228"/>
  <c r="Q26" i="228"/>
  <c r="H26" i="228"/>
  <c r="G26" i="228"/>
  <c r="AC22" i="228"/>
  <c r="AB22" i="228"/>
  <c r="R25" i="228"/>
  <c r="Q25" i="228"/>
  <c r="H25" i="228"/>
  <c r="G25" i="228"/>
  <c r="R24" i="228"/>
  <c r="Q24" i="228"/>
  <c r="R55" i="228"/>
  <c r="Q55" i="228"/>
  <c r="R23" i="228"/>
  <c r="Q23" i="228"/>
  <c r="H23" i="228"/>
  <c r="G23" i="228"/>
  <c r="AC21" i="228"/>
  <c r="AB21" i="228"/>
  <c r="R22" i="228"/>
  <c r="Q22" i="228"/>
  <c r="H22" i="228"/>
  <c r="G22" i="228"/>
  <c r="R21" i="228"/>
  <c r="Q21" i="228"/>
  <c r="H21" i="228"/>
  <c r="G21" i="228"/>
  <c r="R20" i="228"/>
  <c r="Q20" i="228"/>
  <c r="H20" i="228"/>
  <c r="G20" i="228"/>
  <c r="AC19" i="228"/>
  <c r="AB19" i="228"/>
  <c r="R19" i="228"/>
  <c r="Q19" i="228"/>
  <c r="H19" i="228"/>
  <c r="G19" i="228"/>
  <c r="AC18" i="228"/>
  <c r="AB18" i="228"/>
  <c r="H18" i="228"/>
  <c r="G18" i="228"/>
  <c r="AC17" i="228"/>
  <c r="AB17" i="228"/>
  <c r="R17" i="228"/>
  <c r="Q17" i="228"/>
  <c r="H17" i="228"/>
  <c r="G17" i="228"/>
  <c r="AC16" i="228"/>
  <c r="AB16" i="228"/>
  <c r="R16" i="228"/>
  <c r="Q16" i="228"/>
  <c r="H16" i="228"/>
  <c r="G16" i="228"/>
  <c r="AC15" i="228"/>
  <c r="AB15" i="228"/>
  <c r="R15" i="228"/>
  <c r="Q15" i="228"/>
  <c r="H15" i="228"/>
  <c r="G15" i="228"/>
  <c r="R14" i="228"/>
  <c r="Q14" i="228"/>
  <c r="H14" i="228"/>
  <c r="G14" i="228"/>
  <c r="R13" i="228"/>
  <c r="Q13" i="228"/>
  <c r="H13" i="228"/>
  <c r="G13" i="228"/>
  <c r="AC12" i="228"/>
  <c r="AB12" i="228"/>
  <c r="H12" i="228"/>
  <c r="G12" i="228"/>
  <c r="AC11" i="228"/>
  <c r="AB11" i="228"/>
  <c r="H11" i="228"/>
  <c r="G11" i="228"/>
  <c r="AC10" i="228"/>
  <c r="AB10" i="228"/>
  <c r="R10" i="228"/>
  <c r="Q10" i="228"/>
  <c r="H10" i="228"/>
  <c r="G10" i="228"/>
  <c r="AC9" i="228"/>
  <c r="AB9" i="228"/>
  <c r="R9" i="228"/>
  <c r="Q9" i="228"/>
  <c r="H9" i="228"/>
  <c r="G9" i="228"/>
  <c r="AC8" i="228"/>
  <c r="AB8" i="228"/>
  <c r="R8" i="228"/>
  <c r="Q8" i="228"/>
  <c r="H8" i="228"/>
  <c r="G8" i="228"/>
</calcChain>
</file>

<file path=xl/sharedStrings.xml><?xml version="1.0" encoding="utf-8"?>
<sst xmlns="http://schemas.openxmlformats.org/spreadsheetml/2006/main" count="306" uniqueCount="132">
  <si>
    <t>FBM</t>
  </si>
  <si>
    <t>Pcs/Lift</t>
  </si>
  <si>
    <t>lift</t>
  </si>
  <si>
    <t>1x2x8</t>
  </si>
  <si>
    <t>36"BAL</t>
  </si>
  <si>
    <t>5/4x6x8</t>
  </si>
  <si>
    <t>1x4x8</t>
  </si>
  <si>
    <t>42"BAL</t>
  </si>
  <si>
    <t>5/4x6x10</t>
  </si>
  <si>
    <t>1x4x16</t>
  </si>
  <si>
    <t>48"BAL</t>
  </si>
  <si>
    <t>5/4x6x12</t>
  </si>
  <si>
    <t>1x6x4</t>
  </si>
  <si>
    <t>5/4x6x14</t>
  </si>
  <si>
    <t>1x6x5</t>
  </si>
  <si>
    <t>4x4x8</t>
  </si>
  <si>
    <t>5/4x6x16</t>
  </si>
  <si>
    <t>1x6x6</t>
  </si>
  <si>
    <t>4x4x10</t>
  </si>
  <si>
    <t>1x6x8</t>
  </si>
  <si>
    <t>4x4x12</t>
  </si>
  <si>
    <t>1x6x10</t>
  </si>
  <si>
    <t>4x4x14</t>
  </si>
  <si>
    <t>1x6x12</t>
  </si>
  <si>
    <t>4x4x16</t>
  </si>
  <si>
    <t>1x6x16</t>
  </si>
  <si>
    <t>6x6x8</t>
  </si>
  <si>
    <t>2x2x8</t>
  </si>
  <si>
    <t>6x6x10</t>
  </si>
  <si>
    <t>2x4x8</t>
  </si>
  <si>
    <t>6x6x12</t>
  </si>
  <si>
    <t>1/2 PLY</t>
  </si>
  <si>
    <t>2x4x10</t>
  </si>
  <si>
    <t>6x6x14</t>
  </si>
  <si>
    <t>5/8 PLY</t>
  </si>
  <si>
    <t>2x4x12</t>
  </si>
  <si>
    <t>6x6x16</t>
  </si>
  <si>
    <t>3/4 PLY</t>
  </si>
  <si>
    <t>2x4x14</t>
  </si>
  <si>
    <t>6x6x18</t>
  </si>
  <si>
    <t>2x4x16</t>
  </si>
  <si>
    <t>6x6x20</t>
  </si>
  <si>
    <t>12' T&amp;G</t>
  </si>
  <si>
    <t>2x6x8</t>
  </si>
  <si>
    <t>6x6x22</t>
  </si>
  <si>
    <t>16' T&amp;G</t>
  </si>
  <si>
    <t>2x6x10</t>
  </si>
  <si>
    <t>6x6x24</t>
  </si>
  <si>
    <t>1x8 PP Lat</t>
  </si>
  <si>
    <t>2x6x12</t>
  </si>
  <si>
    <t>4x8 PP Lat</t>
  </si>
  <si>
    <t>2x6x14</t>
  </si>
  <si>
    <t>6x8x8</t>
  </si>
  <si>
    <t>2x6x16</t>
  </si>
  <si>
    <t>6x8x10</t>
  </si>
  <si>
    <t>2x6x20</t>
  </si>
  <si>
    <t>6x8x12</t>
  </si>
  <si>
    <t>2x6x24</t>
  </si>
  <si>
    <t>6x8x14</t>
  </si>
  <si>
    <t>2x8x8</t>
  </si>
  <si>
    <t>6x8x16</t>
  </si>
  <si>
    <t>2x8x10</t>
  </si>
  <si>
    <t>6x8x18</t>
  </si>
  <si>
    <t>2x8x12</t>
  </si>
  <si>
    <t>6x8x20</t>
  </si>
  <si>
    <t>2x8x14</t>
  </si>
  <si>
    <t>6x8x22</t>
  </si>
  <si>
    <t>2x8x16</t>
  </si>
  <si>
    <t>6x8x24</t>
  </si>
  <si>
    <t>2x8x20</t>
  </si>
  <si>
    <t>2x8x24</t>
  </si>
  <si>
    <r>
      <rPr>
        <b/>
        <sz val="11"/>
        <rFont val="Arial"/>
        <family val="2"/>
      </rPr>
      <t>5"</t>
    </r>
    <r>
      <rPr>
        <b/>
        <sz val="11"/>
        <rFont val="Arial"/>
        <family val="2"/>
      </rPr>
      <t xml:space="preserve"> Cap</t>
    </r>
  </si>
  <si>
    <t>2x10x8</t>
  </si>
  <si>
    <t>8x8x8</t>
  </si>
  <si>
    <r>
      <rPr>
        <b/>
        <sz val="11"/>
        <rFont val="Arial"/>
        <family val="2"/>
      </rPr>
      <t>7"</t>
    </r>
    <r>
      <rPr>
        <b/>
        <sz val="11"/>
        <rFont val="Arial"/>
        <family val="2"/>
      </rPr>
      <t xml:space="preserve"> Cap</t>
    </r>
  </si>
  <si>
    <t>2x10x10</t>
  </si>
  <si>
    <t>8x8x10</t>
  </si>
  <si>
    <t>2x10x12</t>
  </si>
  <si>
    <t>8x8x12</t>
  </si>
  <si>
    <t>2x10x14</t>
  </si>
  <si>
    <t>8x8x14</t>
  </si>
  <si>
    <t>2x10x16</t>
  </si>
  <si>
    <t>8x8x16</t>
  </si>
  <si>
    <t>2x10x20</t>
  </si>
  <si>
    <t>8x8x18</t>
  </si>
  <si>
    <t>2x10x24</t>
  </si>
  <si>
    <t>8x8x20</t>
  </si>
  <si>
    <t>2x12x8</t>
  </si>
  <si>
    <t>8x8x22</t>
  </si>
  <si>
    <t>2x12x10</t>
  </si>
  <si>
    <t>8x8x24</t>
  </si>
  <si>
    <t>2x12x12</t>
  </si>
  <si>
    <t>2x12x14</t>
  </si>
  <si>
    <t>2x12x16</t>
  </si>
  <si>
    <t>8' Nail Strip</t>
  </si>
  <si>
    <t>2x12x20</t>
  </si>
  <si>
    <t>2x12x24</t>
  </si>
  <si>
    <t>TopRail</t>
  </si>
  <si>
    <t>5x5x10</t>
  </si>
  <si>
    <t>Minities</t>
  </si>
  <si>
    <t>5x5x12</t>
  </si>
  <si>
    <t>PCS</t>
  </si>
  <si>
    <t>$</t>
  </si>
  <si>
    <t>LIFTS</t>
  </si>
  <si>
    <t>PO #</t>
  </si>
  <si>
    <t>SPRUCE</t>
  </si>
  <si>
    <t>1x6x7</t>
  </si>
  <si>
    <t>SIENNA</t>
  </si>
  <si>
    <t>PLUS</t>
  </si>
  <si>
    <t>(SP)</t>
  </si>
  <si>
    <t>(MP)</t>
  </si>
  <si>
    <t>MICROPRO</t>
  </si>
  <si>
    <t>8' RE</t>
  </si>
  <si>
    <t>10' RE</t>
  </si>
  <si>
    <t>12' RE</t>
  </si>
  <si>
    <t>14' RE</t>
  </si>
  <si>
    <t>16' RE</t>
  </si>
  <si>
    <t>3 Step</t>
  </si>
  <si>
    <t>4 Step</t>
  </si>
  <si>
    <t>5 Step</t>
  </si>
  <si>
    <t>6 Step</t>
  </si>
  <si>
    <t>20' DECK</t>
  </si>
  <si>
    <r>
      <t>5/4x6x</t>
    </r>
    <r>
      <rPr>
        <b/>
        <sz val="14"/>
        <rFont val="Arial"/>
        <family val="2"/>
      </rPr>
      <t>8</t>
    </r>
  </si>
  <si>
    <t>4x4x6</t>
  </si>
  <si>
    <t>TOUGH WOOD</t>
  </si>
  <si>
    <t>Notes:</t>
  </si>
  <si>
    <t>DATE:</t>
  </si>
  <si>
    <t>NOTES:</t>
  </si>
  <si>
    <t>YOUR NAME:</t>
  </si>
  <si>
    <t>TOTALS:</t>
  </si>
  <si>
    <t>STORE: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</si>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</sst>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5" formatCode="_-&quot;$&quot;* #,##0.00_-;\-&quot;$&quot;* #,##0.00_-;_-&quot;$&quot;* &quot;-&quot;??_-;_-@_-"/>
    <numFmt numFmtId="166" formatCode="_(* #,##0_);_(* \(#,##0\);_(* &quot;-&quot;??_);_(@_)"/>
    <numFmt numFmtId="167" formatCode="_-&quot;$&quot;* #,##0_-;\-&quot;$&quot;* #,##0_-;_-&quot;$&quot;* &quot;-&quot;??_-;_-@_-"/>
  </numFmts>
  <fonts count="30">
    <font>
      <b/>
      <sz val="10"/>
      <name val="Times"/>
    </font>
    <font>
      <sz val="12"/>
      <color theme="1"/>
      <name val="Calibri"/>
      <family val="2"/>
      <scheme val="minor"/>
    </font>
    <font>
      <b/>
      <sz val="11"/>
      <name val="Times"/>
      <family val="1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Times"/>
      <family val="1"/>
    </font>
    <font>
      <sz val="11"/>
      <color indexed="9"/>
      <name val="Arial"/>
      <family val="2"/>
    </font>
    <font>
      <sz val="11"/>
      <color indexed="9"/>
      <name val="Times"/>
      <family val="1"/>
    </font>
    <font>
      <b/>
      <sz val="10"/>
      <name val="Times"/>
      <family val="1"/>
    </font>
    <font>
      <b/>
      <u/>
      <sz val="10"/>
      <color theme="10"/>
      <name val="Times"/>
      <family val="1"/>
    </font>
    <font>
      <b/>
      <u/>
      <sz val="10"/>
      <color theme="11"/>
      <name val="Times"/>
      <family val="1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Times"/>
      <family val="1"/>
    </font>
    <font>
      <sz val="10"/>
      <name val="Times"/>
      <family val="1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Times"/>
      <family val="1"/>
    </font>
    <font>
      <b/>
      <u/>
      <sz val="11"/>
      <name val="Arial"/>
      <family val="2"/>
    </font>
    <font>
      <sz val="11"/>
      <name val="Apple SD Gothic Neo Regular"/>
    </font>
    <font>
      <b/>
      <sz val="8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name val="Apple SD Gothic Neo Regular"/>
    </font>
    <font>
      <b/>
      <u/>
      <sz val="11"/>
      <name val="Times"/>
      <family val="1"/>
    </font>
    <font>
      <b/>
      <sz val="11"/>
      <color rgb="FFFF0000"/>
      <name val="Arial"/>
      <family val="2"/>
    </font>
    <font>
      <b/>
      <sz val="11"/>
      <name val="Time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FEC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81E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/>
    <xf numFmtId="1" fontId="9" fillId="0" borderId="0" xfId="0" applyNumberFormat="1" applyFont="1" applyAlignment="1">
      <alignment horizontal="right"/>
    </xf>
    <xf numFmtId="1" fontId="10" fillId="0" borderId="0" xfId="0" applyNumberFormat="1" applyFont="1"/>
    <xf numFmtId="0" fontId="6" fillId="0" borderId="0" xfId="0" applyFont="1"/>
    <xf numFmtId="1" fontId="9" fillId="0" borderId="0" xfId="0" applyNumberFormat="1" applyFont="1" applyAlignment="1">
      <alignment horizontal="left"/>
    </xf>
    <xf numFmtId="1" fontId="4" fillId="2" borderId="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" fontId="4" fillId="0" borderId="0" xfId="0" applyNumberFormat="1" applyFont="1" applyAlignment="1">
      <alignment horizontal="right"/>
    </xf>
    <xf numFmtId="0" fontId="4" fillId="0" borderId="13" xfId="0" applyFont="1" applyBorder="1" applyAlignment="1">
      <alignment horizontal="center"/>
    </xf>
    <xf numFmtId="1" fontId="4" fillId="0" borderId="13" xfId="0" applyNumberFormat="1" applyFont="1" applyBorder="1" applyAlignment="1">
      <alignment horizontal="right"/>
    </xf>
    <xf numFmtId="1" fontId="4" fillId="0" borderId="15" xfId="0" applyNumberFormat="1" applyFont="1" applyBorder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6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0" xfId="0" applyNumberFormat="1" applyFon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2" fillId="0" borderId="0" xfId="0" applyNumberFormat="1" applyFont="1"/>
    <xf numFmtId="166" fontId="8" fillId="0" borderId="0" xfId="0" applyNumberFormat="1" applyFont="1"/>
    <xf numFmtId="0" fontId="4" fillId="0" borderId="6" xfId="0" applyFont="1" applyBorder="1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6" fillId="0" borderId="0" xfId="0" applyFont="1" applyAlignment="1">
      <alignment horizontal="left"/>
    </xf>
    <xf numFmtId="167" fontId="4" fillId="0" borderId="0" xfId="0" applyNumberFormat="1" applyFont="1" applyAlignment="1">
      <alignment horizontal="right"/>
    </xf>
    <xf numFmtId="0" fontId="3" fillId="0" borderId="1" xfId="0" applyFont="1" applyBorder="1"/>
    <xf numFmtId="166" fontId="3" fillId="0" borderId="1" xfId="0" applyNumberFormat="1" applyFont="1" applyBorder="1"/>
    <xf numFmtId="0" fontId="14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/>
    <xf numFmtId="0" fontId="0" fillId="0" borderId="1" xfId="0" applyBorder="1"/>
    <xf numFmtId="0" fontId="17" fillId="0" borderId="1" xfId="0" applyFont="1" applyBorder="1"/>
    <xf numFmtId="166" fontId="0" fillId="0" borderId="1" xfId="0" applyNumberFormat="1" applyBorder="1"/>
    <xf numFmtId="0" fontId="14" fillId="0" borderId="0" xfId="0" applyFont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24" xfId="0" applyFont="1" applyBorder="1"/>
    <xf numFmtId="0" fontId="4" fillId="0" borderId="19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1" fontId="4" fillId="0" borderId="20" xfId="0" applyNumberFormat="1" applyFont="1" applyBorder="1" applyAlignment="1">
      <alignment horizontal="right"/>
    </xf>
    <xf numFmtId="0" fontId="8" fillId="0" borderId="24" xfId="0" applyFont="1" applyBorder="1"/>
    <xf numFmtId="1" fontId="10" fillId="0" borderId="6" xfId="0" applyNumberFormat="1" applyFont="1" applyBorder="1"/>
    <xf numFmtId="1" fontId="4" fillId="0" borderId="6" xfId="0" applyNumberFormat="1" applyFont="1" applyBorder="1" applyAlignment="1">
      <alignment horizontal="right"/>
    </xf>
    <xf numFmtId="0" fontId="8" fillId="0" borderId="25" xfId="0" applyFont="1" applyBorder="1"/>
    <xf numFmtId="0" fontId="4" fillId="0" borderId="17" xfId="0" applyFont="1" applyBorder="1" applyAlignment="1">
      <alignment horizontal="right"/>
    </xf>
    <xf numFmtId="1" fontId="10" fillId="0" borderId="13" xfId="0" applyNumberFormat="1" applyFont="1" applyBorder="1"/>
    <xf numFmtId="0" fontId="4" fillId="0" borderId="23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5" xfId="0" applyFont="1" applyBorder="1"/>
    <xf numFmtId="0" fontId="3" fillId="0" borderId="26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13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0" xfId="0" applyFont="1"/>
    <xf numFmtId="167" fontId="4" fillId="0" borderId="13" xfId="0" applyNumberFormat="1" applyFont="1" applyBorder="1"/>
    <xf numFmtId="167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3" borderId="18" xfId="0" applyFill="1" applyBorder="1"/>
    <xf numFmtId="1" fontId="9" fillId="0" borderId="13" xfId="0" applyNumberFormat="1" applyFont="1" applyBorder="1" applyAlignment="1">
      <alignment horizontal="right"/>
    </xf>
    <xf numFmtId="1" fontId="9" fillId="0" borderId="19" xfId="0" applyNumberFormat="1" applyFont="1" applyBorder="1" applyAlignment="1">
      <alignment horizontal="right"/>
    </xf>
    <xf numFmtId="1" fontId="4" fillId="5" borderId="2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/>
    <xf numFmtId="0" fontId="6" fillId="0" borderId="0" xfId="0" applyFont="1" applyAlignment="1">
      <alignment horizontal="right" shrinkToFit="1"/>
    </xf>
    <xf numFmtId="166" fontId="6" fillId="0" borderId="0" xfId="0" applyNumberFormat="1" applyFont="1" applyAlignment="1">
      <alignment horizontal="right" shrinkToFit="1"/>
    </xf>
    <xf numFmtId="167" fontId="4" fillId="0" borderId="0" xfId="0" applyNumberFormat="1" applyFont="1" applyAlignment="1">
      <alignment horizontal="right" shrinkToFit="1"/>
    </xf>
    <xf numFmtId="0" fontId="6" fillId="0" borderId="13" xfId="0" applyFont="1" applyBorder="1" applyAlignment="1">
      <alignment horizontal="right" shrinkToFit="1"/>
    </xf>
    <xf numFmtId="166" fontId="6" fillId="0" borderId="13" xfId="0" applyNumberFormat="1" applyFont="1" applyBorder="1" applyAlignment="1">
      <alignment horizontal="right" shrinkToFit="1"/>
    </xf>
    <xf numFmtId="167" fontId="4" fillId="0" borderId="13" xfId="0" applyNumberFormat="1" applyFont="1" applyBorder="1" applyAlignment="1">
      <alignment horizontal="right" shrinkToFit="1"/>
    </xf>
    <xf numFmtId="0" fontId="6" fillId="0" borderId="19" xfId="0" applyFont="1" applyBorder="1" applyAlignment="1">
      <alignment horizontal="right" shrinkToFit="1"/>
    </xf>
    <xf numFmtId="166" fontId="6" fillId="0" borderId="19" xfId="0" applyNumberFormat="1" applyFont="1" applyBorder="1" applyAlignment="1">
      <alignment horizontal="right" shrinkToFit="1"/>
    </xf>
    <xf numFmtId="167" fontId="4" fillId="0" borderId="19" xfId="0" applyNumberFormat="1" applyFont="1" applyBorder="1" applyAlignment="1">
      <alignment horizontal="right" shrinkToFit="1"/>
    </xf>
    <xf numFmtId="1" fontId="18" fillId="0" borderId="0" xfId="0" applyNumberFormat="1" applyFont="1" applyAlignment="1">
      <alignment horizontal="right" shrinkToFit="1"/>
    </xf>
    <xf numFmtId="166" fontId="18" fillId="0" borderId="0" xfId="0" applyNumberFormat="1" applyFont="1" applyAlignment="1">
      <alignment horizontal="right" shrinkToFit="1"/>
    </xf>
    <xf numFmtId="0" fontId="8" fillId="0" borderId="0" xfId="0" applyFont="1" applyAlignment="1">
      <alignment shrinkToFit="1"/>
    </xf>
    <xf numFmtId="1" fontId="18" fillId="0" borderId="13" xfId="0" applyNumberFormat="1" applyFont="1" applyBorder="1" applyAlignment="1">
      <alignment horizontal="right" shrinkToFit="1"/>
    </xf>
    <xf numFmtId="166" fontId="18" fillId="0" borderId="13" xfId="0" applyNumberFormat="1" applyFont="1" applyBorder="1" applyAlignment="1">
      <alignment horizontal="right" shrinkToFit="1"/>
    </xf>
    <xf numFmtId="167" fontId="4" fillId="0" borderId="6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shrinkToFit="1"/>
    </xf>
    <xf numFmtId="166" fontId="8" fillId="0" borderId="13" xfId="0" applyNumberFormat="1" applyFont="1" applyBorder="1" applyAlignment="1">
      <alignment shrinkToFit="1"/>
    </xf>
    <xf numFmtId="167" fontId="14" fillId="0" borderId="13" xfId="0" applyNumberFormat="1" applyFont="1" applyBorder="1" applyAlignment="1">
      <alignment horizontal="right" shrinkToFit="1"/>
    </xf>
    <xf numFmtId="166" fontId="8" fillId="0" borderId="0" xfId="0" applyNumberFormat="1" applyFont="1" applyAlignment="1">
      <alignment shrinkToFit="1"/>
    </xf>
    <xf numFmtId="167" fontId="14" fillId="0" borderId="0" xfId="0" applyNumberFormat="1" applyFont="1" applyAlignment="1">
      <alignment horizontal="right" shrinkToFit="1"/>
    </xf>
    <xf numFmtId="0" fontId="8" fillId="0" borderId="6" xfId="0" applyFont="1" applyBorder="1" applyAlignment="1">
      <alignment shrinkToFit="1"/>
    </xf>
    <xf numFmtId="166" fontId="8" fillId="0" borderId="6" xfId="0" applyNumberFormat="1" applyFont="1" applyBorder="1" applyAlignment="1">
      <alignment shrinkToFit="1"/>
    </xf>
    <xf numFmtId="167" fontId="14" fillId="0" borderId="6" xfId="0" applyNumberFormat="1" applyFont="1" applyBorder="1" applyAlignment="1">
      <alignment horizontal="right" shrinkToFit="1"/>
    </xf>
    <xf numFmtId="0" fontId="8" fillId="0" borderId="6" xfId="0" applyFont="1" applyBorder="1" applyAlignment="1">
      <alignment horizontal="right" shrinkToFit="1"/>
    </xf>
    <xf numFmtId="166" fontId="8" fillId="0" borderId="6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7" fontId="4" fillId="0" borderId="0" xfId="0" applyNumberFormat="1" applyFont="1" applyAlignment="1">
      <alignment horizontal="center" shrinkToFit="1"/>
    </xf>
    <xf numFmtId="0" fontId="4" fillId="0" borderId="0" xfId="0" applyFont="1" applyBorder="1" applyAlignment="1">
      <alignment horizontal="center"/>
    </xf>
    <xf numFmtId="1" fontId="10" fillId="0" borderId="0" xfId="0" applyNumberFormat="1" applyFont="1" applyBorder="1"/>
    <xf numFmtId="0" fontId="21" fillId="0" borderId="0" xfId="0" applyFont="1" applyBorder="1" applyAlignment="1"/>
    <xf numFmtId="1" fontId="4" fillId="0" borderId="0" xfId="0" applyNumberFormat="1" applyFont="1" applyBorder="1" applyAlignment="1">
      <alignment horizontal="center"/>
    </xf>
    <xf numFmtId="0" fontId="0" fillId="3" borderId="20" xfId="0" applyFill="1" applyBorder="1"/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shrinkToFit="1"/>
    </xf>
    <xf numFmtId="166" fontId="8" fillId="0" borderId="0" xfId="0" applyNumberFormat="1" applyFont="1" applyBorder="1" applyAlignment="1">
      <alignment shrinkToFit="1"/>
    </xf>
    <xf numFmtId="167" fontId="14" fillId="0" borderId="0" xfId="0" applyNumberFormat="1" applyFont="1" applyBorder="1" applyAlignment="1">
      <alignment horizontal="right" shrinkToFit="1"/>
    </xf>
    <xf numFmtId="0" fontId="4" fillId="0" borderId="17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166" fontId="0" fillId="0" borderId="0" xfId="0" applyNumberFormat="1" applyFill="1"/>
    <xf numFmtId="0" fontId="3" fillId="0" borderId="1" xfId="0" applyFont="1" applyFill="1" applyBorder="1"/>
    <xf numFmtId="166" fontId="3" fillId="0" borderId="1" xfId="0" applyNumberFormat="1" applyFont="1" applyFill="1" applyBorder="1"/>
    <xf numFmtId="0" fontId="14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6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0" fontId="0" fillId="0" borderId="1" xfId="0" applyFill="1" applyBorder="1"/>
    <xf numFmtId="0" fontId="17" fillId="0" borderId="1" xfId="0" applyFont="1" applyFill="1" applyBorder="1"/>
    <xf numFmtId="166" fontId="0" fillId="0" borderId="1" xfId="0" applyNumberForma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166" fontId="2" fillId="0" borderId="0" xfId="0" applyNumberFormat="1" applyFont="1" applyFill="1"/>
    <xf numFmtId="0" fontId="14" fillId="0" borderId="0" xfId="0" applyFont="1" applyFill="1" applyAlignment="1">
      <alignment horizontal="center"/>
    </xf>
    <xf numFmtId="0" fontId="4" fillId="0" borderId="0" xfId="0" applyFont="1" applyFill="1"/>
    <xf numFmtId="166" fontId="4" fillId="0" borderId="0" xfId="0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166" fontId="6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166" fontId="8" fillId="0" borderId="0" xfId="0" applyNumberFormat="1" applyFont="1" applyFill="1"/>
    <xf numFmtId="1" fontId="4" fillId="0" borderId="0" xfId="0" applyNumberFormat="1" applyFont="1" applyFill="1" applyAlignment="1">
      <alignment horizontal="right"/>
    </xf>
    <xf numFmtId="1" fontId="4" fillId="0" borderId="2" xfId="0" applyNumberFormat="1" applyFont="1" applyFill="1" applyBorder="1" applyAlignment="1">
      <alignment horizontal="center"/>
    </xf>
    <xf numFmtId="1" fontId="9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shrinkToFit="1"/>
    </xf>
    <xf numFmtId="166" fontId="6" fillId="0" borderId="0" xfId="0" applyNumberFormat="1" applyFont="1" applyFill="1" applyAlignment="1">
      <alignment horizontal="right" shrinkToFit="1"/>
    </xf>
    <xf numFmtId="167" fontId="4" fillId="0" borderId="0" xfId="0" applyNumberFormat="1" applyFont="1" applyFill="1" applyAlignment="1">
      <alignment horizontal="right" shrinkToFit="1"/>
    </xf>
    <xf numFmtId="1" fontId="18" fillId="0" borderId="0" xfId="0" applyNumberFormat="1" applyFont="1" applyFill="1" applyAlignment="1">
      <alignment horizontal="right" shrinkToFit="1"/>
    </xf>
    <xf numFmtId="166" fontId="18" fillId="0" borderId="0" xfId="0" applyNumberFormat="1" applyFont="1" applyFill="1" applyAlignment="1">
      <alignment horizontal="right" shrinkToFit="1"/>
    </xf>
    <xf numFmtId="0" fontId="4" fillId="0" borderId="17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right"/>
    </xf>
    <xf numFmtId="1" fontId="10" fillId="0" borderId="13" xfId="0" applyNumberFormat="1" applyFont="1" applyFill="1" applyBorder="1"/>
    <xf numFmtId="0" fontId="8" fillId="0" borderId="13" xfId="0" applyFont="1" applyFill="1" applyBorder="1" applyAlignment="1">
      <alignment shrinkToFit="1"/>
    </xf>
    <xf numFmtId="166" fontId="8" fillId="0" borderId="13" xfId="0" applyNumberFormat="1" applyFont="1" applyFill="1" applyBorder="1" applyAlignment="1">
      <alignment shrinkToFit="1"/>
    </xf>
    <xf numFmtId="167" fontId="14" fillId="0" borderId="13" xfId="0" applyNumberFormat="1" applyFont="1" applyFill="1" applyBorder="1" applyAlignment="1">
      <alignment horizontal="right" shrinkToFit="1"/>
    </xf>
    <xf numFmtId="0" fontId="3" fillId="0" borderId="1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right"/>
    </xf>
    <xf numFmtId="1" fontId="10" fillId="0" borderId="0" xfId="0" applyNumberFormat="1" applyFont="1" applyFill="1"/>
    <xf numFmtId="0" fontId="8" fillId="0" borderId="0" xfId="0" applyFont="1" applyFill="1" applyAlignment="1">
      <alignment shrinkToFit="1"/>
    </xf>
    <xf numFmtId="166" fontId="8" fillId="0" borderId="0" xfId="0" applyNumberFormat="1" applyFont="1" applyFill="1" applyAlignment="1">
      <alignment shrinkToFit="1"/>
    </xf>
    <xf numFmtId="167" fontId="14" fillId="0" borderId="0" xfId="0" applyNumberFormat="1" applyFont="1" applyFill="1" applyAlignment="1">
      <alignment horizontal="right" shrinkToFit="1"/>
    </xf>
    <xf numFmtId="1" fontId="4" fillId="0" borderId="11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9" fillId="0" borderId="13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right" shrinkToFit="1"/>
    </xf>
    <xf numFmtId="166" fontId="6" fillId="0" borderId="13" xfId="0" applyNumberFormat="1" applyFont="1" applyFill="1" applyBorder="1" applyAlignment="1">
      <alignment horizontal="right" shrinkToFit="1"/>
    </xf>
    <xf numFmtId="167" fontId="4" fillId="0" borderId="13" xfId="0" applyNumberFormat="1" applyFont="1" applyFill="1" applyBorder="1" applyAlignment="1">
      <alignment horizontal="right" shrinkToFit="1"/>
    </xf>
    <xf numFmtId="0" fontId="6" fillId="0" borderId="0" xfId="0" applyFont="1" applyFill="1"/>
    <xf numFmtId="0" fontId="4" fillId="0" borderId="24" xfId="0" applyFont="1" applyFill="1" applyBorder="1"/>
    <xf numFmtId="0" fontId="4" fillId="0" borderId="21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right"/>
    </xf>
    <xf numFmtId="1" fontId="10" fillId="0" borderId="6" xfId="0" applyNumberFormat="1" applyFont="1" applyFill="1" applyBorder="1"/>
    <xf numFmtId="0" fontId="8" fillId="0" borderId="6" xfId="0" applyFont="1" applyFill="1" applyBorder="1" applyAlignment="1">
      <alignment shrinkToFit="1"/>
    </xf>
    <xf numFmtId="166" fontId="8" fillId="0" borderId="6" xfId="0" applyNumberFormat="1" applyFont="1" applyFill="1" applyBorder="1" applyAlignment="1">
      <alignment shrinkToFit="1"/>
    </xf>
    <xf numFmtId="167" fontId="14" fillId="0" borderId="6" xfId="0" applyNumberFormat="1" applyFont="1" applyFill="1" applyBorder="1" applyAlignment="1">
      <alignment horizontal="right" shrinkToFit="1"/>
    </xf>
    <xf numFmtId="0" fontId="4" fillId="0" borderId="25" xfId="0" applyFont="1" applyFill="1" applyBorder="1"/>
    <xf numFmtId="1" fontId="4" fillId="0" borderId="0" xfId="0" applyNumberFormat="1" applyFont="1" applyFill="1" applyAlignment="1">
      <alignment horizontal="center"/>
    </xf>
    <xf numFmtId="0" fontId="4" fillId="0" borderId="19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center"/>
    </xf>
    <xf numFmtId="1" fontId="4" fillId="0" borderId="2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/>
    <xf numFmtId="0" fontId="8" fillId="0" borderId="0" xfId="0" applyFont="1" applyFill="1" applyBorder="1" applyAlignment="1">
      <alignment shrinkToFit="1"/>
    </xf>
    <xf numFmtId="166" fontId="8" fillId="0" borderId="0" xfId="0" applyNumberFormat="1" applyFont="1" applyFill="1" applyBorder="1" applyAlignment="1">
      <alignment shrinkToFit="1"/>
    </xf>
    <xf numFmtId="167" fontId="14" fillId="0" borderId="0" xfId="0" applyNumberFormat="1" applyFont="1" applyFill="1" applyBorder="1" applyAlignment="1">
      <alignment horizontal="right" shrinkToFit="1"/>
    </xf>
    <xf numFmtId="0" fontId="4" fillId="0" borderId="17" xfId="0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right"/>
    </xf>
    <xf numFmtId="0" fontId="26" fillId="0" borderId="0" xfId="0" applyFont="1" applyFill="1" applyAlignment="1">
      <alignment horizontal="right"/>
    </xf>
    <xf numFmtId="0" fontId="8" fillId="0" borderId="24" xfId="0" applyFont="1" applyFill="1" applyBorder="1"/>
    <xf numFmtId="1" fontId="9" fillId="0" borderId="19" xfId="0" applyNumberFormat="1" applyFont="1" applyFill="1" applyBorder="1" applyAlignment="1">
      <alignment horizontal="right"/>
    </xf>
    <xf numFmtId="0" fontId="6" fillId="0" borderId="19" xfId="0" applyFont="1" applyFill="1" applyBorder="1" applyAlignment="1">
      <alignment horizontal="right" shrinkToFit="1"/>
    </xf>
    <xf numFmtId="166" fontId="6" fillId="0" borderId="19" xfId="0" applyNumberFormat="1" applyFont="1" applyFill="1" applyBorder="1" applyAlignment="1">
      <alignment horizontal="right" shrinkToFit="1"/>
    </xf>
    <xf numFmtId="167" fontId="4" fillId="0" borderId="19" xfId="0" applyNumberFormat="1" applyFont="1" applyFill="1" applyBorder="1" applyAlignment="1">
      <alignment horizontal="right" shrinkToFit="1"/>
    </xf>
    <xf numFmtId="0" fontId="8" fillId="0" borderId="6" xfId="0" applyFont="1" applyFill="1" applyBorder="1" applyAlignment="1">
      <alignment horizontal="right" shrinkToFit="1"/>
    </xf>
    <xf numFmtId="166" fontId="8" fillId="0" borderId="6" xfId="0" applyNumberFormat="1" applyFont="1" applyFill="1" applyBorder="1" applyAlignment="1">
      <alignment horizontal="right" shrinkToFit="1"/>
    </xf>
    <xf numFmtId="0" fontId="8" fillId="0" borderId="25" xfId="0" applyFont="1" applyFill="1" applyBorder="1"/>
    <xf numFmtId="167" fontId="4" fillId="0" borderId="0" xfId="0" applyNumberFormat="1" applyFont="1" applyFill="1" applyAlignment="1">
      <alignment horizontal="center" shrinkToFit="1"/>
    </xf>
    <xf numFmtId="7" fontId="4" fillId="0" borderId="0" xfId="0" applyNumberFormat="1" applyFont="1" applyFill="1" applyAlignment="1">
      <alignment horizontal="center" shrinkToFit="1"/>
    </xf>
    <xf numFmtId="0" fontId="24" fillId="0" borderId="13" xfId="0" applyFont="1" applyFill="1" applyBorder="1" applyAlignment="1">
      <alignment horizontal="right"/>
    </xf>
    <xf numFmtId="1" fontId="18" fillId="0" borderId="13" xfId="0" applyNumberFormat="1" applyFont="1" applyFill="1" applyBorder="1" applyAlignment="1">
      <alignment horizontal="right" shrinkToFit="1"/>
    </xf>
    <xf numFmtId="166" fontId="18" fillId="0" borderId="13" xfId="0" applyNumberFormat="1" applyFont="1" applyFill="1" applyBorder="1" applyAlignment="1">
      <alignment horizontal="right" shrinkToFit="1"/>
    </xf>
    <xf numFmtId="0" fontId="24" fillId="0" borderId="0" xfId="0" applyFont="1" applyFill="1" applyAlignment="1">
      <alignment horizontal="right"/>
    </xf>
    <xf numFmtId="1" fontId="9" fillId="0" borderId="0" xfId="0" applyNumberFormat="1" applyFont="1" applyFill="1" applyAlignment="1">
      <alignment horizontal="left"/>
    </xf>
    <xf numFmtId="1" fontId="4" fillId="0" borderId="0" xfId="0" applyNumberFormat="1" applyFont="1" applyFill="1"/>
    <xf numFmtId="0" fontId="8" fillId="0" borderId="0" xfId="0" applyFont="1" applyFill="1" applyAlignment="1">
      <alignment horizontal="center" shrinkToFit="1"/>
    </xf>
    <xf numFmtId="167" fontId="4" fillId="0" borderId="6" xfId="0" applyNumberFormat="1" applyFont="1" applyFill="1" applyBorder="1" applyAlignment="1">
      <alignment horizontal="right" shrinkToFit="1"/>
    </xf>
    <xf numFmtId="0" fontId="27" fillId="0" borderId="0" xfId="0" applyFont="1" applyFill="1"/>
    <xf numFmtId="0" fontId="22" fillId="0" borderId="13" xfId="0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center"/>
    </xf>
    <xf numFmtId="167" fontId="4" fillId="0" borderId="13" xfId="0" applyNumberFormat="1" applyFont="1" applyFill="1" applyBorder="1"/>
    <xf numFmtId="0" fontId="21" fillId="0" borderId="0" xfId="0" applyFont="1" applyFill="1" applyBorder="1" applyAlignment="1">
      <alignment horizontal="center" wrapText="1"/>
    </xf>
    <xf numFmtId="167" fontId="4" fillId="0" borderId="0" xfId="0" applyNumberFormat="1" applyFont="1" applyFill="1"/>
    <xf numFmtId="0" fontId="24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20" fillId="0" borderId="0" xfId="0" applyFont="1" applyFill="1"/>
    <xf numFmtId="0" fontId="24" fillId="0" borderId="6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28" fillId="3" borderId="18" xfId="0" applyNumberFormat="1" applyFont="1" applyFill="1" applyBorder="1" applyAlignment="1">
      <alignment horizontal="center" vertical="center"/>
    </xf>
    <xf numFmtId="49" fontId="28" fillId="3" borderId="19" xfId="0" applyNumberFormat="1" applyFont="1" applyFill="1" applyBorder="1" applyAlignment="1">
      <alignment horizontal="center" vertical="center"/>
    </xf>
    <xf numFmtId="49" fontId="28" fillId="3" borderId="2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9" fillId="0" borderId="0" xfId="0" applyFont="1"/>
    <xf numFmtId="0" fontId="4" fillId="4" borderId="27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/>
    </xf>
    <xf numFmtId="49" fontId="14" fillId="0" borderId="12" xfId="0" applyNumberFormat="1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11" fillId="0" borderId="0" xfId="0" applyFont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3" fontId="7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/>
    <xf numFmtId="3" fontId="4" fillId="0" borderId="0" xfId="0" applyNumberFormat="1" applyFont="1" applyFill="1" applyBorder="1" applyAlignment="1">
      <alignment vertical="center"/>
    </xf>
    <xf numFmtId="166" fontId="4" fillId="0" borderId="2" xfId="1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23" fillId="0" borderId="12" xfId="0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0" fontId="29" fillId="0" borderId="0" xfId="0" applyFont="1" applyFill="1"/>
    <xf numFmtId="0" fontId="4" fillId="0" borderId="22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/>
    <xf numFmtId="167" fontId="4" fillId="0" borderId="0" xfId="0" applyNumberFormat="1" applyFont="1" applyFill="1" applyBorder="1"/>
    <xf numFmtId="0" fontId="21" fillId="0" borderId="7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 wrapText="1"/>
    </xf>
  </cellXfs>
  <cellStyles count="48">
    <cellStyle name="Comma" xfId="1" builtinId="3"/>
    <cellStyle name="Currency 2" xfId="47" xr:uid="{00000000-0005-0000-0000-000002000000}"/>
    <cellStyle name="Followed Hyperlink" xfId="25" builtinId="9" hidden="1"/>
    <cellStyle name="Followed Hyperlink" xfId="9" builtinId="9" hidden="1"/>
    <cellStyle name="Followed Hyperlink" xfId="29" builtinId="9" hidden="1"/>
    <cellStyle name="Followed Hyperlink" xfId="13" builtinId="9" hidden="1"/>
    <cellStyle name="Followed Hyperlink" xfId="35" builtinId="9" hidden="1"/>
    <cellStyle name="Followed Hyperlink" xfId="23" builtinId="9" hidden="1"/>
    <cellStyle name="Followed Hyperlink" xfId="5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27" builtinId="9" hidden="1"/>
    <cellStyle name="Followed Hyperlink" xfId="21" builtinId="9" hidden="1"/>
    <cellStyle name="Followed Hyperlink" xfId="33" builtinId="9" hidden="1"/>
    <cellStyle name="Followed Hyperlink" xfId="7" builtinId="9" hidden="1"/>
    <cellStyle name="Followed Hyperlink" xfId="19" builtinId="9" hidden="1"/>
    <cellStyle name="Followed Hyperlink" xfId="31" builtinId="9" hidden="1"/>
    <cellStyle name="Followed Hyperlink" xfId="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10" builtinId="8" hidden="1"/>
    <cellStyle name="Hyperlink" xfId="6" builtinId="8" hidden="1"/>
    <cellStyle name="Hyperlink" xfId="28" builtinId="8" hidden="1"/>
    <cellStyle name="Hyperlink" xfId="30" builtinId="8" hidden="1"/>
    <cellStyle name="Hyperlink" xfId="20" builtinId="8" hidden="1"/>
    <cellStyle name="Hyperlink" xfId="34" builtinId="8" hidden="1"/>
    <cellStyle name="Hyperlink" xfId="18" builtinId="8" hidden="1"/>
    <cellStyle name="Hyperlink" xfId="8" builtinId="8" hidden="1"/>
    <cellStyle name="Hyperlink" xfId="26" builtinId="8" hidden="1"/>
    <cellStyle name="Hyperlink" xfId="22" builtinId="8" hidden="1"/>
    <cellStyle name="Hyperlink" xfId="14" builtinId="8" hidden="1"/>
    <cellStyle name="Hyperlink" xfId="4" builtinId="8" hidden="1"/>
    <cellStyle name="Hyperlink" xfId="16" builtinId="8" hidden="1"/>
    <cellStyle name="Hyperlink" xfId="2" builtinId="8" hidden="1"/>
    <cellStyle name="Hyperlink" xfId="32" builtinId="8" hidden="1"/>
    <cellStyle name="Hyperlink" xfId="12" builtinId="8" hidden="1"/>
    <cellStyle name="Hyperlink" xfId="2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Normal 2" xfId="46" xr:uid="{00000000-0005-0000-0000-000031000000}"/>
  </cellStyles>
  <dxfs count="334"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  <dxf>
      <font>
        <color theme="1"/>
      </font>
      <fill>
        <patternFill patternType="solid">
          <fgColor indexed="64"/>
          <bgColor theme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FEC7"/>
      <color rgb="FFFF81EE"/>
      <color rgb="FFFFA9F9"/>
      <color rgb="FFFF4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13B7-C42F-E64C-B120-E76E808A0D81}">
  <sheetPr>
    <tabColor theme="9" tint="-0.249977111117893"/>
  </sheetPr>
  <dimension ref="A1:AE69"/>
  <sheetViews>
    <sheetView tabSelected="1" showRuler="0" showWhiteSpace="0" view="pageLayout" zoomScale="140" zoomScalePageLayoutView="140" workbookViewId="0">
      <selection activeCell="K17" sqref="K17"/>
    </sheetView>
  </sheetViews>
  <sheetFormatPr baseColWidth="10" defaultColWidth="6.59765625" defaultRowHeight="13"/>
  <cols>
    <col min="1" max="1" width="12.796875" style="1" customWidth="1"/>
    <col min="2" max="2" width="8.3984375" style="2" hidden="1" customWidth="1"/>
    <col min="3" max="3" width="0.19921875" style="3" hidden="1" customWidth="1"/>
    <col min="4" max="4" width="4" style="2" customWidth="1"/>
    <col min="5" max="6" width="2.19921875" hidden="1" customWidth="1"/>
    <col min="7" max="7" width="7" customWidth="1"/>
    <col min="8" max="8" width="8.796875" style="32" customWidth="1"/>
    <col min="9" max="9" width="4" style="43" customWidth="1"/>
    <col min="10" max="10" width="0.796875" hidden="1" customWidth="1"/>
    <col min="11" max="11" width="8.3984375" style="3" customWidth="1"/>
    <col min="12" max="12" width="7.796875" style="2" hidden="1" customWidth="1"/>
    <col min="13" max="13" width="1.59765625" style="3" hidden="1" customWidth="1"/>
    <col min="14" max="14" width="4.19921875" customWidth="1"/>
    <col min="15" max="15" width="2.3984375" hidden="1" customWidth="1"/>
    <col min="16" max="16" width="2.19921875" hidden="1" customWidth="1"/>
    <col min="17" max="17" width="6" customWidth="1"/>
    <col min="18" max="18" width="7.796875" style="32" customWidth="1"/>
    <col min="19" max="19" width="5.796875" customWidth="1"/>
    <col min="20" max="20" width="2.796875" hidden="1" customWidth="1"/>
    <col min="21" max="21" width="0.19921875" hidden="1" customWidth="1"/>
    <col min="22" max="22" width="10.19921875" style="3" customWidth="1"/>
    <col min="23" max="23" width="8.796875" style="2" hidden="1" customWidth="1"/>
    <col min="24" max="24" width="5.796875" style="3" hidden="1" customWidth="1"/>
    <col min="25" max="25" width="4.3984375" customWidth="1"/>
    <col min="26" max="26" width="2.19921875" hidden="1" customWidth="1"/>
    <col min="27" max="27" width="5.3984375" hidden="1" customWidth="1"/>
    <col min="28" max="28" width="6" customWidth="1"/>
    <col min="29" max="29" width="8.3984375" style="32" customWidth="1"/>
    <col min="30" max="30" width="4.796875" customWidth="1"/>
    <col min="31" max="31" width="8" customWidth="1"/>
    <col min="263" max="263" width="10.3984375" customWidth="1"/>
    <col min="264" max="264" width="8.3984375" customWidth="1"/>
    <col min="265" max="265" width="5.796875" customWidth="1"/>
    <col min="266" max="266" width="7.3984375" customWidth="1"/>
    <col min="267" max="267" width="2.19921875" bestFit="1" customWidth="1"/>
    <col min="268" max="268" width="2.19921875" customWidth="1"/>
    <col min="269" max="269" width="2.3984375" customWidth="1"/>
    <col min="270" max="271" width="7.796875" customWidth="1"/>
    <col min="272" max="272" width="5.796875" customWidth="1"/>
    <col min="273" max="273" width="7.3984375" customWidth="1"/>
    <col min="274" max="274" width="2.19921875" bestFit="1" customWidth="1"/>
    <col min="275" max="275" width="2.19921875" customWidth="1"/>
    <col min="276" max="276" width="4.3984375" customWidth="1"/>
    <col min="277" max="278" width="8.796875" customWidth="1"/>
    <col min="279" max="279" width="5.796875" customWidth="1"/>
    <col min="280" max="280" width="7.3984375" customWidth="1"/>
    <col min="281" max="281" width="2.19921875" bestFit="1" customWidth="1"/>
    <col min="282" max="282" width="2.3984375" customWidth="1"/>
    <col min="519" max="519" width="10.3984375" customWidth="1"/>
    <col min="520" max="520" width="8.3984375" customWidth="1"/>
    <col min="521" max="521" width="5.796875" customWidth="1"/>
    <col min="522" max="522" width="7.3984375" customWidth="1"/>
    <col min="523" max="523" width="2.19921875" bestFit="1" customWidth="1"/>
    <col min="524" max="524" width="2.19921875" customWidth="1"/>
    <col min="525" max="525" width="2.3984375" customWidth="1"/>
    <col min="526" max="527" width="7.796875" customWidth="1"/>
    <col min="528" max="528" width="5.796875" customWidth="1"/>
    <col min="529" max="529" width="7.3984375" customWidth="1"/>
    <col min="530" max="530" width="2.19921875" bestFit="1" customWidth="1"/>
    <col min="531" max="531" width="2.19921875" customWidth="1"/>
    <col min="532" max="532" width="4.3984375" customWidth="1"/>
    <col min="533" max="534" width="8.796875" customWidth="1"/>
    <col min="535" max="535" width="5.796875" customWidth="1"/>
    <col min="536" max="536" width="7.3984375" customWidth="1"/>
    <col min="537" max="537" width="2.19921875" bestFit="1" customWidth="1"/>
    <col min="538" max="538" width="2.3984375" customWidth="1"/>
    <col min="775" max="775" width="10.3984375" customWidth="1"/>
    <col min="776" max="776" width="8.3984375" customWidth="1"/>
    <col min="777" max="777" width="5.796875" customWidth="1"/>
    <col min="778" max="778" width="7.3984375" customWidth="1"/>
    <col min="779" max="779" width="2.19921875" bestFit="1" customWidth="1"/>
    <col min="780" max="780" width="2.19921875" customWidth="1"/>
    <col min="781" max="781" width="2.3984375" customWidth="1"/>
    <col min="782" max="783" width="7.796875" customWidth="1"/>
    <col min="784" max="784" width="5.796875" customWidth="1"/>
    <col min="785" max="785" width="7.3984375" customWidth="1"/>
    <col min="786" max="786" width="2.19921875" bestFit="1" customWidth="1"/>
    <col min="787" max="787" width="2.19921875" customWidth="1"/>
    <col min="788" max="788" width="4.3984375" customWidth="1"/>
    <col min="789" max="790" width="8.796875" customWidth="1"/>
    <col min="791" max="791" width="5.796875" customWidth="1"/>
    <col min="792" max="792" width="7.3984375" customWidth="1"/>
    <col min="793" max="793" width="2.19921875" bestFit="1" customWidth="1"/>
    <col min="794" max="794" width="2.3984375" customWidth="1"/>
    <col min="1031" max="1031" width="10.3984375" customWidth="1"/>
    <col min="1032" max="1032" width="8.3984375" customWidth="1"/>
    <col min="1033" max="1033" width="5.796875" customWidth="1"/>
    <col min="1034" max="1034" width="7.3984375" customWidth="1"/>
    <col min="1035" max="1035" width="2.19921875" bestFit="1" customWidth="1"/>
    <col min="1036" max="1036" width="2.19921875" customWidth="1"/>
    <col min="1037" max="1037" width="2.3984375" customWidth="1"/>
    <col min="1038" max="1039" width="7.796875" customWidth="1"/>
    <col min="1040" max="1040" width="5.796875" customWidth="1"/>
    <col min="1041" max="1041" width="7.3984375" customWidth="1"/>
    <col min="1042" max="1042" width="2.19921875" bestFit="1" customWidth="1"/>
    <col min="1043" max="1043" width="2.19921875" customWidth="1"/>
    <col min="1044" max="1044" width="4.3984375" customWidth="1"/>
    <col min="1045" max="1046" width="8.796875" customWidth="1"/>
    <col min="1047" max="1047" width="5.796875" customWidth="1"/>
    <col min="1048" max="1048" width="7.3984375" customWidth="1"/>
    <col min="1049" max="1049" width="2.19921875" bestFit="1" customWidth="1"/>
    <col min="1050" max="1050" width="2.3984375" customWidth="1"/>
    <col min="1287" max="1287" width="10.3984375" customWidth="1"/>
    <col min="1288" max="1288" width="8.3984375" customWidth="1"/>
    <col min="1289" max="1289" width="5.796875" customWidth="1"/>
    <col min="1290" max="1290" width="7.3984375" customWidth="1"/>
    <col min="1291" max="1291" width="2.19921875" bestFit="1" customWidth="1"/>
    <col min="1292" max="1292" width="2.19921875" customWidth="1"/>
    <col min="1293" max="1293" width="2.3984375" customWidth="1"/>
    <col min="1294" max="1295" width="7.796875" customWidth="1"/>
    <col min="1296" max="1296" width="5.796875" customWidth="1"/>
    <col min="1297" max="1297" width="7.3984375" customWidth="1"/>
    <col min="1298" max="1298" width="2.19921875" bestFit="1" customWidth="1"/>
    <col min="1299" max="1299" width="2.19921875" customWidth="1"/>
    <col min="1300" max="1300" width="4.3984375" customWidth="1"/>
    <col min="1301" max="1302" width="8.796875" customWidth="1"/>
    <col min="1303" max="1303" width="5.796875" customWidth="1"/>
    <col min="1304" max="1304" width="7.3984375" customWidth="1"/>
    <col min="1305" max="1305" width="2.19921875" bestFit="1" customWidth="1"/>
    <col min="1306" max="1306" width="2.3984375" customWidth="1"/>
    <col min="1543" max="1543" width="10.3984375" customWidth="1"/>
    <col min="1544" max="1544" width="8.3984375" customWidth="1"/>
    <col min="1545" max="1545" width="5.796875" customWidth="1"/>
    <col min="1546" max="1546" width="7.3984375" customWidth="1"/>
    <col min="1547" max="1547" width="2.19921875" bestFit="1" customWidth="1"/>
    <col min="1548" max="1548" width="2.19921875" customWidth="1"/>
    <col min="1549" max="1549" width="2.3984375" customWidth="1"/>
    <col min="1550" max="1551" width="7.796875" customWidth="1"/>
    <col min="1552" max="1552" width="5.796875" customWidth="1"/>
    <col min="1553" max="1553" width="7.3984375" customWidth="1"/>
    <col min="1554" max="1554" width="2.19921875" bestFit="1" customWidth="1"/>
    <col min="1555" max="1555" width="2.19921875" customWidth="1"/>
    <col min="1556" max="1556" width="4.3984375" customWidth="1"/>
    <col min="1557" max="1558" width="8.796875" customWidth="1"/>
    <col min="1559" max="1559" width="5.796875" customWidth="1"/>
    <col min="1560" max="1560" width="7.3984375" customWidth="1"/>
    <col min="1561" max="1561" width="2.19921875" bestFit="1" customWidth="1"/>
    <col min="1562" max="1562" width="2.3984375" customWidth="1"/>
    <col min="1799" max="1799" width="10.3984375" customWidth="1"/>
    <col min="1800" max="1800" width="8.3984375" customWidth="1"/>
    <col min="1801" max="1801" width="5.796875" customWidth="1"/>
    <col min="1802" max="1802" width="7.3984375" customWidth="1"/>
    <col min="1803" max="1803" width="2.19921875" bestFit="1" customWidth="1"/>
    <col min="1804" max="1804" width="2.19921875" customWidth="1"/>
    <col min="1805" max="1805" width="2.3984375" customWidth="1"/>
    <col min="1806" max="1807" width="7.796875" customWidth="1"/>
    <col min="1808" max="1808" width="5.796875" customWidth="1"/>
    <col min="1809" max="1809" width="7.3984375" customWidth="1"/>
    <col min="1810" max="1810" width="2.19921875" bestFit="1" customWidth="1"/>
    <col min="1811" max="1811" width="2.19921875" customWidth="1"/>
    <col min="1812" max="1812" width="4.3984375" customWidth="1"/>
    <col min="1813" max="1814" width="8.796875" customWidth="1"/>
    <col min="1815" max="1815" width="5.796875" customWidth="1"/>
    <col min="1816" max="1816" width="7.3984375" customWidth="1"/>
    <col min="1817" max="1817" width="2.19921875" bestFit="1" customWidth="1"/>
    <col min="1818" max="1818" width="2.3984375" customWidth="1"/>
    <col min="2055" max="2055" width="10.3984375" customWidth="1"/>
    <col min="2056" max="2056" width="8.3984375" customWidth="1"/>
    <col min="2057" max="2057" width="5.796875" customWidth="1"/>
    <col min="2058" max="2058" width="7.3984375" customWidth="1"/>
    <col min="2059" max="2059" width="2.19921875" bestFit="1" customWidth="1"/>
    <col min="2060" max="2060" width="2.19921875" customWidth="1"/>
    <col min="2061" max="2061" width="2.3984375" customWidth="1"/>
    <col min="2062" max="2063" width="7.796875" customWidth="1"/>
    <col min="2064" max="2064" width="5.796875" customWidth="1"/>
    <col min="2065" max="2065" width="7.3984375" customWidth="1"/>
    <col min="2066" max="2066" width="2.19921875" bestFit="1" customWidth="1"/>
    <col min="2067" max="2067" width="2.19921875" customWidth="1"/>
    <col min="2068" max="2068" width="4.3984375" customWidth="1"/>
    <col min="2069" max="2070" width="8.796875" customWidth="1"/>
    <col min="2071" max="2071" width="5.796875" customWidth="1"/>
    <col min="2072" max="2072" width="7.3984375" customWidth="1"/>
    <col min="2073" max="2073" width="2.19921875" bestFit="1" customWidth="1"/>
    <col min="2074" max="2074" width="2.3984375" customWidth="1"/>
    <col min="2311" max="2311" width="10.3984375" customWidth="1"/>
    <col min="2312" max="2312" width="8.3984375" customWidth="1"/>
    <col min="2313" max="2313" width="5.796875" customWidth="1"/>
    <col min="2314" max="2314" width="7.3984375" customWidth="1"/>
    <col min="2315" max="2315" width="2.19921875" bestFit="1" customWidth="1"/>
    <col min="2316" max="2316" width="2.19921875" customWidth="1"/>
    <col min="2317" max="2317" width="2.3984375" customWidth="1"/>
    <col min="2318" max="2319" width="7.796875" customWidth="1"/>
    <col min="2320" max="2320" width="5.796875" customWidth="1"/>
    <col min="2321" max="2321" width="7.3984375" customWidth="1"/>
    <col min="2322" max="2322" width="2.19921875" bestFit="1" customWidth="1"/>
    <col min="2323" max="2323" width="2.19921875" customWidth="1"/>
    <col min="2324" max="2324" width="4.3984375" customWidth="1"/>
    <col min="2325" max="2326" width="8.796875" customWidth="1"/>
    <col min="2327" max="2327" width="5.796875" customWidth="1"/>
    <col min="2328" max="2328" width="7.3984375" customWidth="1"/>
    <col min="2329" max="2329" width="2.19921875" bestFit="1" customWidth="1"/>
    <col min="2330" max="2330" width="2.3984375" customWidth="1"/>
    <col min="2567" max="2567" width="10.3984375" customWidth="1"/>
    <col min="2568" max="2568" width="8.3984375" customWidth="1"/>
    <col min="2569" max="2569" width="5.796875" customWidth="1"/>
    <col min="2570" max="2570" width="7.3984375" customWidth="1"/>
    <col min="2571" max="2571" width="2.19921875" bestFit="1" customWidth="1"/>
    <col min="2572" max="2572" width="2.19921875" customWidth="1"/>
    <col min="2573" max="2573" width="2.3984375" customWidth="1"/>
    <col min="2574" max="2575" width="7.796875" customWidth="1"/>
    <col min="2576" max="2576" width="5.796875" customWidth="1"/>
    <col min="2577" max="2577" width="7.3984375" customWidth="1"/>
    <col min="2578" max="2578" width="2.19921875" bestFit="1" customWidth="1"/>
    <col min="2579" max="2579" width="2.19921875" customWidth="1"/>
    <col min="2580" max="2580" width="4.3984375" customWidth="1"/>
    <col min="2581" max="2582" width="8.796875" customWidth="1"/>
    <col min="2583" max="2583" width="5.796875" customWidth="1"/>
    <col min="2584" max="2584" width="7.3984375" customWidth="1"/>
    <col min="2585" max="2585" width="2.19921875" bestFit="1" customWidth="1"/>
    <col min="2586" max="2586" width="2.3984375" customWidth="1"/>
    <col min="2823" max="2823" width="10.3984375" customWidth="1"/>
    <col min="2824" max="2824" width="8.3984375" customWidth="1"/>
    <col min="2825" max="2825" width="5.796875" customWidth="1"/>
    <col min="2826" max="2826" width="7.3984375" customWidth="1"/>
    <col min="2827" max="2827" width="2.19921875" bestFit="1" customWidth="1"/>
    <col min="2828" max="2828" width="2.19921875" customWidth="1"/>
    <col min="2829" max="2829" width="2.3984375" customWidth="1"/>
    <col min="2830" max="2831" width="7.796875" customWidth="1"/>
    <col min="2832" max="2832" width="5.796875" customWidth="1"/>
    <col min="2833" max="2833" width="7.3984375" customWidth="1"/>
    <col min="2834" max="2834" width="2.19921875" bestFit="1" customWidth="1"/>
    <col min="2835" max="2835" width="2.19921875" customWidth="1"/>
    <col min="2836" max="2836" width="4.3984375" customWidth="1"/>
    <col min="2837" max="2838" width="8.796875" customWidth="1"/>
    <col min="2839" max="2839" width="5.796875" customWidth="1"/>
    <col min="2840" max="2840" width="7.3984375" customWidth="1"/>
    <col min="2841" max="2841" width="2.19921875" bestFit="1" customWidth="1"/>
    <col min="2842" max="2842" width="2.3984375" customWidth="1"/>
    <col min="3079" max="3079" width="10.3984375" customWidth="1"/>
    <col min="3080" max="3080" width="8.3984375" customWidth="1"/>
    <col min="3081" max="3081" width="5.796875" customWidth="1"/>
    <col min="3082" max="3082" width="7.3984375" customWidth="1"/>
    <col min="3083" max="3083" width="2.19921875" bestFit="1" customWidth="1"/>
    <col min="3084" max="3084" width="2.19921875" customWidth="1"/>
    <col min="3085" max="3085" width="2.3984375" customWidth="1"/>
    <col min="3086" max="3087" width="7.796875" customWidth="1"/>
    <col min="3088" max="3088" width="5.796875" customWidth="1"/>
    <col min="3089" max="3089" width="7.3984375" customWidth="1"/>
    <col min="3090" max="3090" width="2.19921875" bestFit="1" customWidth="1"/>
    <col min="3091" max="3091" width="2.19921875" customWidth="1"/>
    <col min="3092" max="3092" width="4.3984375" customWidth="1"/>
    <col min="3093" max="3094" width="8.796875" customWidth="1"/>
    <col min="3095" max="3095" width="5.796875" customWidth="1"/>
    <col min="3096" max="3096" width="7.3984375" customWidth="1"/>
    <col min="3097" max="3097" width="2.19921875" bestFit="1" customWidth="1"/>
    <col min="3098" max="3098" width="2.3984375" customWidth="1"/>
    <col min="3335" max="3335" width="10.3984375" customWidth="1"/>
    <col min="3336" max="3336" width="8.3984375" customWidth="1"/>
    <col min="3337" max="3337" width="5.796875" customWidth="1"/>
    <col min="3338" max="3338" width="7.3984375" customWidth="1"/>
    <col min="3339" max="3339" width="2.19921875" bestFit="1" customWidth="1"/>
    <col min="3340" max="3340" width="2.19921875" customWidth="1"/>
    <col min="3341" max="3341" width="2.3984375" customWidth="1"/>
    <col min="3342" max="3343" width="7.796875" customWidth="1"/>
    <col min="3344" max="3344" width="5.796875" customWidth="1"/>
    <col min="3345" max="3345" width="7.3984375" customWidth="1"/>
    <col min="3346" max="3346" width="2.19921875" bestFit="1" customWidth="1"/>
    <col min="3347" max="3347" width="2.19921875" customWidth="1"/>
    <col min="3348" max="3348" width="4.3984375" customWidth="1"/>
    <col min="3349" max="3350" width="8.796875" customWidth="1"/>
    <col min="3351" max="3351" width="5.796875" customWidth="1"/>
    <col min="3352" max="3352" width="7.3984375" customWidth="1"/>
    <col min="3353" max="3353" width="2.19921875" bestFit="1" customWidth="1"/>
    <col min="3354" max="3354" width="2.3984375" customWidth="1"/>
    <col min="3591" max="3591" width="10.3984375" customWidth="1"/>
    <col min="3592" max="3592" width="8.3984375" customWidth="1"/>
    <col min="3593" max="3593" width="5.796875" customWidth="1"/>
    <col min="3594" max="3594" width="7.3984375" customWidth="1"/>
    <col min="3595" max="3595" width="2.19921875" bestFit="1" customWidth="1"/>
    <col min="3596" max="3596" width="2.19921875" customWidth="1"/>
    <col min="3597" max="3597" width="2.3984375" customWidth="1"/>
    <col min="3598" max="3599" width="7.796875" customWidth="1"/>
    <col min="3600" max="3600" width="5.796875" customWidth="1"/>
    <col min="3601" max="3601" width="7.3984375" customWidth="1"/>
    <col min="3602" max="3602" width="2.19921875" bestFit="1" customWidth="1"/>
    <col min="3603" max="3603" width="2.19921875" customWidth="1"/>
    <col min="3604" max="3604" width="4.3984375" customWidth="1"/>
    <col min="3605" max="3606" width="8.796875" customWidth="1"/>
    <col min="3607" max="3607" width="5.796875" customWidth="1"/>
    <col min="3608" max="3608" width="7.3984375" customWidth="1"/>
    <col min="3609" max="3609" width="2.19921875" bestFit="1" customWidth="1"/>
    <col min="3610" max="3610" width="2.3984375" customWidth="1"/>
    <col min="3847" max="3847" width="10.3984375" customWidth="1"/>
    <col min="3848" max="3848" width="8.3984375" customWidth="1"/>
    <col min="3849" max="3849" width="5.796875" customWidth="1"/>
    <col min="3850" max="3850" width="7.3984375" customWidth="1"/>
    <col min="3851" max="3851" width="2.19921875" bestFit="1" customWidth="1"/>
    <col min="3852" max="3852" width="2.19921875" customWidth="1"/>
    <col min="3853" max="3853" width="2.3984375" customWidth="1"/>
    <col min="3854" max="3855" width="7.796875" customWidth="1"/>
    <col min="3856" max="3856" width="5.796875" customWidth="1"/>
    <col min="3857" max="3857" width="7.3984375" customWidth="1"/>
    <col min="3858" max="3858" width="2.19921875" bestFit="1" customWidth="1"/>
    <col min="3859" max="3859" width="2.19921875" customWidth="1"/>
    <col min="3860" max="3860" width="4.3984375" customWidth="1"/>
    <col min="3861" max="3862" width="8.796875" customWidth="1"/>
    <col min="3863" max="3863" width="5.796875" customWidth="1"/>
    <col min="3864" max="3864" width="7.3984375" customWidth="1"/>
    <col min="3865" max="3865" width="2.19921875" bestFit="1" customWidth="1"/>
    <col min="3866" max="3866" width="2.3984375" customWidth="1"/>
    <col min="4103" max="4103" width="10.3984375" customWidth="1"/>
    <col min="4104" max="4104" width="8.3984375" customWidth="1"/>
    <col min="4105" max="4105" width="5.796875" customWidth="1"/>
    <col min="4106" max="4106" width="7.3984375" customWidth="1"/>
    <col min="4107" max="4107" width="2.19921875" bestFit="1" customWidth="1"/>
    <col min="4108" max="4108" width="2.19921875" customWidth="1"/>
    <col min="4109" max="4109" width="2.3984375" customWidth="1"/>
    <col min="4110" max="4111" width="7.796875" customWidth="1"/>
    <col min="4112" max="4112" width="5.796875" customWidth="1"/>
    <col min="4113" max="4113" width="7.3984375" customWidth="1"/>
    <col min="4114" max="4114" width="2.19921875" bestFit="1" customWidth="1"/>
    <col min="4115" max="4115" width="2.19921875" customWidth="1"/>
    <col min="4116" max="4116" width="4.3984375" customWidth="1"/>
    <col min="4117" max="4118" width="8.796875" customWidth="1"/>
    <col min="4119" max="4119" width="5.796875" customWidth="1"/>
    <col min="4120" max="4120" width="7.3984375" customWidth="1"/>
    <col min="4121" max="4121" width="2.19921875" bestFit="1" customWidth="1"/>
    <col min="4122" max="4122" width="2.3984375" customWidth="1"/>
    <col min="4359" max="4359" width="10.3984375" customWidth="1"/>
    <col min="4360" max="4360" width="8.3984375" customWidth="1"/>
    <col min="4361" max="4361" width="5.796875" customWidth="1"/>
    <col min="4362" max="4362" width="7.3984375" customWidth="1"/>
    <col min="4363" max="4363" width="2.19921875" bestFit="1" customWidth="1"/>
    <col min="4364" max="4364" width="2.19921875" customWidth="1"/>
    <col min="4365" max="4365" width="2.3984375" customWidth="1"/>
    <col min="4366" max="4367" width="7.796875" customWidth="1"/>
    <col min="4368" max="4368" width="5.796875" customWidth="1"/>
    <col min="4369" max="4369" width="7.3984375" customWidth="1"/>
    <col min="4370" max="4370" width="2.19921875" bestFit="1" customWidth="1"/>
    <col min="4371" max="4371" width="2.19921875" customWidth="1"/>
    <col min="4372" max="4372" width="4.3984375" customWidth="1"/>
    <col min="4373" max="4374" width="8.796875" customWidth="1"/>
    <col min="4375" max="4375" width="5.796875" customWidth="1"/>
    <col min="4376" max="4376" width="7.3984375" customWidth="1"/>
    <col min="4377" max="4377" width="2.19921875" bestFit="1" customWidth="1"/>
    <col min="4378" max="4378" width="2.3984375" customWidth="1"/>
    <col min="4615" max="4615" width="10.3984375" customWidth="1"/>
    <col min="4616" max="4616" width="8.3984375" customWidth="1"/>
    <col min="4617" max="4617" width="5.796875" customWidth="1"/>
    <col min="4618" max="4618" width="7.3984375" customWidth="1"/>
    <col min="4619" max="4619" width="2.19921875" bestFit="1" customWidth="1"/>
    <col min="4620" max="4620" width="2.19921875" customWidth="1"/>
    <col min="4621" max="4621" width="2.3984375" customWidth="1"/>
    <col min="4622" max="4623" width="7.796875" customWidth="1"/>
    <col min="4624" max="4624" width="5.796875" customWidth="1"/>
    <col min="4625" max="4625" width="7.3984375" customWidth="1"/>
    <col min="4626" max="4626" width="2.19921875" bestFit="1" customWidth="1"/>
    <col min="4627" max="4627" width="2.19921875" customWidth="1"/>
    <col min="4628" max="4628" width="4.3984375" customWidth="1"/>
    <col min="4629" max="4630" width="8.796875" customWidth="1"/>
    <col min="4631" max="4631" width="5.796875" customWidth="1"/>
    <col min="4632" max="4632" width="7.3984375" customWidth="1"/>
    <col min="4633" max="4633" width="2.19921875" bestFit="1" customWidth="1"/>
    <col min="4634" max="4634" width="2.3984375" customWidth="1"/>
    <col min="4871" max="4871" width="10.3984375" customWidth="1"/>
    <col min="4872" max="4872" width="8.3984375" customWidth="1"/>
    <col min="4873" max="4873" width="5.796875" customWidth="1"/>
    <col min="4874" max="4874" width="7.3984375" customWidth="1"/>
    <col min="4875" max="4875" width="2.19921875" bestFit="1" customWidth="1"/>
    <col min="4876" max="4876" width="2.19921875" customWidth="1"/>
    <col min="4877" max="4877" width="2.3984375" customWidth="1"/>
    <col min="4878" max="4879" width="7.796875" customWidth="1"/>
    <col min="4880" max="4880" width="5.796875" customWidth="1"/>
    <col min="4881" max="4881" width="7.3984375" customWidth="1"/>
    <col min="4882" max="4882" width="2.19921875" bestFit="1" customWidth="1"/>
    <col min="4883" max="4883" width="2.19921875" customWidth="1"/>
    <col min="4884" max="4884" width="4.3984375" customWidth="1"/>
    <col min="4885" max="4886" width="8.796875" customWidth="1"/>
    <col min="4887" max="4887" width="5.796875" customWidth="1"/>
    <col min="4888" max="4888" width="7.3984375" customWidth="1"/>
    <col min="4889" max="4889" width="2.19921875" bestFit="1" customWidth="1"/>
    <col min="4890" max="4890" width="2.3984375" customWidth="1"/>
    <col min="5127" max="5127" width="10.3984375" customWidth="1"/>
    <col min="5128" max="5128" width="8.3984375" customWidth="1"/>
    <col min="5129" max="5129" width="5.796875" customWidth="1"/>
    <col min="5130" max="5130" width="7.3984375" customWidth="1"/>
    <col min="5131" max="5131" width="2.19921875" bestFit="1" customWidth="1"/>
    <col min="5132" max="5132" width="2.19921875" customWidth="1"/>
    <col min="5133" max="5133" width="2.3984375" customWidth="1"/>
    <col min="5134" max="5135" width="7.796875" customWidth="1"/>
    <col min="5136" max="5136" width="5.796875" customWidth="1"/>
    <col min="5137" max="5137" width="7.3984375" customWidth="1"/>
    <col min="5138" max="5138" width="2.19921875" bestFit="1" customWidth="1"/>
    <col min="5139" max="5139" width="2.19921875" customWidth="1"/>
    <col min="5140" max="5140" width="4.3984375" customWidth="1"/>
    <col min="5141" max="5142" width="8.796875" customWidth="1"/>
    <col min="5143" max="5143" width="5.796875" customWidth="1"/>
    <col min="5144" max="5144" width="7.3984375" customWidth="1"/>
    <col min="5145" max="5145" width="2.19921875" bestFit="1" customWidth="1"/>
    <col min="5146" max="5146" width="2.3984375" customWidth="1"/>
    <col min="5383" max="5383" width="10.3984375" customWidth="1"/>
    <col min="5384" max="5384" width="8.3984375" customWidth="1"/>
    <col min="5385" max="5385" width="5.796875" customWidth="1"/>
    <col min="5386" max="5386" width="7.3984375" customWidth="1"/>
    <col min="5387" max="5387" width="2.19921875" bestFit="1" customWidth="1"/>
    <col min="5388" max="5388" width="2.19921875" customWidth="1"/>
    <col min="5389" max="5389" width="2.3984375" customWidth="1"/>
    <col min="5390" max="5391" width="7.796875" customWidth="1"/>
    <col min="5392" max="5392" width="5.796875" customWidth="1"/>
    <col min="5393" max="5393" width="7.3984375" customWidth="1"/>
    <col min="5394" max="5394" width="2.19921875" bestFit="1" customWidth="1"/>
    <col min="5395" max="5395" width="2.19921875" customWidth="1"/>
    <col min="5396" max="5396" width="4.3984375" customWidth="1"/>
    <col min="5397" max="5398" width="8.796875" customWidth="1"/>
    <col min="5399" max="5399" width="5.796875" customWidth="1"/>
    <col min="5400" max="5400" width="7.3984375" customWidth="1"/>
    <col min="5401" max="5401" width="2.19921875" bestFit="1" customWidth="1"/>
    <col min="5402" max="5402" width="2.3984375" customWidth="1"/>
    <col min="5639" max="5639" width="10.3984375" customWidth="1"/>
    <col min="5640" max="5640" width="8.3984375" customWidth="1"/>
    <col min="5641" max="5641" width="5.796875" customWidth="1"/>
    <col min="5642" max="5642" width="7.3984375" customWidth="1"/>
    <col min="5643" max="5643" width="2.19921875" bestFit="1" customWidth="1"/>
    <col min="5644" max="5644" width="2.19921875" customWidth="1"/>
    <col min="5645" max="5645" width="2.3984375" customWidth="1"/>
    <col min="5646" max="5647" width="7.796875" customWidth="1"/>
    <col min="5648" max="5648" width="5.796875" customWidth="1"/>
    <col min="5649" max="5649" width="7.3984375" customWidth="1"/>
    <col min="5650" max="5650" width="2.19921875" bestFit="1" customWidth="1"/>
    <col min="5651" max="5651" width="2.19921875" customWidth="1"/>
    <col min="5652" max="5652" width="4.3984375" customWidth="1"/>
    <col min="5653" max="5654" width="8.796875" customWidth="1"/>
    <col min="5655" max="5655" width="5.796875" customWidth="1"/>
    <col min="5656" max="5656" width="7.3984375" customWidth="1"/>
    <col min="5657" max="5657" width="2.19921875" bestFit="1" customWidth="1"/>
    <col min="5658" max="5658" width="2.3984375" customWidth="1"/>
    <col min="5895" max="5895" width="10.3984375" customWidth="1"/>
    <col min="5896" max="5896" width="8.3984375" customWidth="1"/>
    <col min="5897" max="5897" width="5.796875" customWidth="1"/>
    <col min="5898" max="5898" width="7.3984375" customWidth="1"/>
    <col min="5899" max="5899" width="2.19921875" bestFit="1" customWidth="1"/>
    <col min="5900" max="5900" width="2.19921875" customWidth="1"/>
    <col min="5901" max="5901" width="2.3984375" customWidth="1"/>
    <col min="5902" max="5903" width="7.796875" customWidth="1"/>
    <col min="5904" max="5904" width="5.796875" customWidth="1"/>
    <col min="5905" max="5905" width="7.3984375" customWidth="1"/>
    <col min="5906" max="5906" width="2.19921875" bestFit="1" customWidth="1"/>
    <col min="5907" max="5907" width="2.19921875" customWidth="1"/>
    <col min="5908" max="5908" width="4.3984375" customWidth="1"/>
    <col min="5909" max="5910" width="8.796875" customWidth="1"/>
    <col min="5911" max="5911" width="5.796875" customWidth="1"/>
    <col min="5912" max="5912" width="7.3984375" customWidth="1"/>
    <col min="5913" max="5913" width="2.19921875" bestFit="1" customWidth="1"/>
    <col min="5914" max="5914" width="2.3984375" customWidth="1"/>
    <col min="6151" max="6151" width="10.3984375" customWidth="1"/>
    <col min="6152" max="6152" width="8.3984375" customWidth="1"/>
    <col min="6153" max="6153" width="5.796875" customWidth="1"/>
    <col min="6154" max="6154" width="7.3984375" customWidth="1"/>
    <col min="6155" max="6155" width="2.19921875" bestFit="1" customWidth="1"/>
    <col min="6156" max="6156" width="2.19921875" customWidth="1"/>
    <col min="6157" max="6157" width="2.3984375" customWidth="1"/>
    <col min="6158" max="6159" width="7.796875" customWidth="1"/>
    <col min="6160" max="6160" width="5.796875" customWidth="1"/>
    <col min="6161" max="6161" width="7.3984375" customWidth="1"/>
    <col min="6162" max="6162" width="2.19921875" bestFit="1" customWidth="1"/>
    <col min="6163" max="6163" width="2.19921875" customWidth="1"/>
    <col min="6164" max="6164" width="4.3984375" customWidth="1"/>
    <col min="6165" max="6166" width="8.796875" customWidth="1"/>
    <col min="6167" max="6167" width="5.796875" customWidth="1"/>
    <col min="6168" max="6168" width="7.3984375" customWidth="1"/>
    <col min="6169" max="6169" width="2.19921875" bestFit="1" customWidth="1"/>
    <col min="6170" max="6170" width="2.3984375" customWidth="1"/>
    <col min="6407" max="6407" width="10.3984375" customWidth="1"/>
    <col min="6408" max="6408" width="8.3984375" customWidth="1"/>
    <col min="6409" max="6409" width="5.796875" customWidth="1"/>
    <col min="6410" max="6410" width="7.3984375" customWidth="1"/>
    <col min="6411" max="6411" width="2.19921875" bestFit="1" customWidth="1"/>
    <col min="6412" max="6412" width="2.19921875" customWidth="1"/>
    <col min="6413" max="6413" width="2.3984375" customWidth="1"/>
    <col min="6414" max="6415" width="7.796875" customWidth="1"/>
    <col min="6416" max="6416" width="5.796875" customWidth="1"/>
    <col min="6417" max="6417" width="7.3984375" customWidth="1"/>
    <col min="6418" max="6418" width="2.19921875" bestFit="1" customWidth="1"/>
    <col min="6419" max="6419" width="2.19921875" customWidth="1"/>
    <col min="6420" max="6420" width="4.3984375" customWidth="1"/>
    <col min="6421" max="6422" width="8.796875" customWidth="1"/>
    <col min="6423" max="6423" width="5.796875" customWidth="1"/>
    <col min="6424" max="6424" width="7.3984375" customWidth="1"/>
    <col min="6425" max="6425" width="2.19921875" bestFit="1" customWidth="1"/>
    <col min="6426" max="6426" width="2.3984375" customWidth="1"/>
    <col min="6663" max="6663" width="10.3984375" customWidth="1"/>
    <col min="6664" max="6664" width="8.3984375" customWidth="1"/>
    <col min="6665" max="6665" width="5.796875" customWidth="1"/>
    <col min="6666" max="6666" width="7.3984375" customWidth="1"/>
    <col min="6667" max="6667" width="2.19921875" bestFit="1" customWidth="1"/>
    <col min="6668" max="6668" width="2.19921875" customWidth="1"/>
    <col min="6669" max="6669" width="2.3984375" customWidth="1"/>
    <col min="6670" max="6671" width="7.796875" customWidth="1"/>
    <col min="6672" max="6672" width="5.796875" customWidth="1"/>
    <col min="6673" max="6673" width="7.3984375" customWidth="1"/>
    <col min="6674" max="6674" width="2.19921875" bestFit="1" customWidth="1"/>
    <col min="6675" max="6675" width="2.19921875" customWidth="1"/>
    <col min="6676" max="6676" width="4.3984375" customWidth="1"/>
    <col min="6677" max="6678" width="8.796875" customWidth="1"/>
    <col min="6679" max="6679" width="5.796875" customWidth="1"/>
    <col min="6680" max="6680" width="7.3984375" customWidth="1"/>
    <col min="6681" max="6681" width="2.19921875" bestFit="1" customWidth="1"/>
    <col min="6682" max="6682" width="2.3984375" customWidth="1"/>
    <col min="6919" max="6919" width="10.3984375" customWidth="1"/>
    <col min="6920" max="6920" width="8.3984375" customWidth="1"/>
    <col min="6921" max="6921" width="5.796875" customWidth="1"/>
    <col min="6922" max="6922" width="7.3984375" customWidth="1"/>
    <col min="6923" max="6923" width="2.19921875" bestFit="1" customWidth="1"/>
    <col min="6924" max="6924" width="2.19921875" customWidth="1"/>
    <col min="6925" max="6925" width="2.3984375" customWidth="1"/>
    <col min="6926" max="6927" width="7.796875" customWidth="1"/>
    <col min="6928" max="6928" width="5.796875" customWidth="1"/>
    <col min="6929" max="6929" width="7.3984375" customWidth="1"/>
    <col min="6930" max="6930" width="2.19921875" bestFit="1" customWidth="1"/>
    <col min="6931" max="6931" width="2.19921875" customWidth="1"/>
    <col min="6932" max="6932" width="4.3984375" customWidth="1"/>
    <col min="6933" max="6934" width="8.796875" customWidth="1"/>
    <col min="6935" max="6935" width="5.796875" customWidth="1"/>
    <col min="6936" max="6936" width="7.3984375" customWidth="1"/>
    <col min="6937" max="6937" width="2.19921875" bestFit="1" customWidth="1"/>
    <col min="6938" max="6938" width="2.3984375" customWidth="1"/>
    <col min="7175" max="7175" width="10.3984375" customWidth="1"/>
    <col min="7176" max="7176" width="8.3984375" customWidth="1"/>
    <col min="7177" max="7177" width="5.796875" customWidth="1"/>
    <col min="7178" max="7178" width="7.3984375" customWidth="1"/>
    <col min="7179" max="7179" width="2.19921875" bestFit="1" customWidth="1"/>
    <col min="7180" max="7180" width="2.19921875" customWidth="1"/>
    <col min="7181" max="7181" width="2.3984375" customWidth="1"/>
    <col min="7182" max="7183" width="7.796875" customWidth="1"/>
    <col min="7184" max="7184" width="5.796875" customWidth="1"/>
    <col min="7185" max="7185" width="7.3984375" customWidth="1"/>
    <col min="7186" max="7186" width="2.19921875" bestFit="1" customWidth="1"/>
    <col min="7187" max="7187" width="2.19921875" customWidth="1"/>
    <col min="7188" max="7188" width="4.3984375" customWidth="1"/>
    <col min="7189" max="7190" width="8.796875" customWidth="1"/>
    <col min="7191" max="7191" width="5.796875" customWidth="1"/>
    <col min="7192" max="7192" width="7.3984375" customWidth="1"/>
    <col min="7193" max="7193" width="2.19921875" bestFit="1" customWidth="1"/>
    <col min="7194" max="7194" width="2.3984375" customWidth="1"/>
    <col min="7431" max="7431" width="10.3984375" customWidth="1"/>
    <col min="7432" max="7432" width="8.3984375" customWidth="1"/>
    <col min="7433" max="7433" width="5.796875" customWidth="1"/>
    <col min="7434" max="7434" width="7.3984375" customWidth="1"/>
    <col min="7435" max="7435" width="2.19921875" bestFit="1" customWidth="1"/>
    <col min="7436" max="7436" width="2.19921875" customWidth="1"/>
    <col min="7437" max="7437" width="2.3984375" customWidth="1"/>
    <col min="7438" max="7439" width="7.796875" customWidth="1"/>
    <col min="7440" max="7440" width="5.796875" customWidth="1"/>
    <col min="7441" max="7441" width="7.3984375" customWidth="1"/>
    <col min="7442" max="7442" width="2.19921875" bestFit="1" customWidth="1"/>
    <col min="7443" max="7443" width="2.19921875" customWidth="1"/>
    <col min="7444" max="7444" width="4.3984375" customWidth="1"/>
    <col min="7445" max="7446" width="8.796875" customWidth="1"/>
    <col min="7447" max="7447" width="5.796875" customWidth="1"/>
    <col min="7448" max="7448" width="7.3984375" customWidth="1"/>
    <col min="7449" max="7449" width="2.19921875" bestFit="1" customWidth="1"/>
    <col min="7450" max="7450" width="2.3984375" customWidth="1"/>
    <col min="7687" max="7687" width="10.3984375" customWidth="1"/>
    <col min="7688" max="7688" width="8.3984375" customWidth="1"/>
    <col min="7689" max="7689" width="5.796875" customWidth="1"/>
    <col min="7690" max="7690" width="7.3984375" customWidth="1"/>
    <col min="7691" max="7691" width="2.19921875" bestFit="1" customWidth="1"/>
    <col min="7692" max="7692" width="2.19921875" customWidth="1"/>
    <col min="7693" max="7693" width="2.3984375" customWidth="1"/>
    <col min="7694" max="7695" width="7.796875" customWidth="1"/>
    <col min="7696" max="7696" width="5.796875" customWidth="1"/>
    <col min="7697" max="7697" width="7.3984375" customWidth="1"/>
    <col min="7698" max="7698" width="2.19921875" bestFit="1" customWidth="1"/>
    <col min="7699" max="7699" width="2.19921875" customWidth="1"/>
    <col min="7700" max="7700" width="4.3984375" customWidth="1"/>
    <col min="7701" max="7702" width="8.796875" customWidth="1"/>
    <col min="7703" max="7703" width="5.796875" customWidth="1"/>
    <col min="7704" max="7704" width="7.3984375" customWidth="1"/>
    <col min="7705" max="7705" width="2.19921875" bestFit="1" customWidth="1"/>
    <col min="7706" max="7706" width="2.3984375" customWidth="1"/>
    <col min="7943" max="7943" width="10.3984375" customWidth="1"/>
    <col min="7944" max="7944" width="8.3984375" customWidth="1"/>
    <col min="7945" max="7945" width="5.796875" customWidth="1"/>
    <col min="7946" max="7946" width="7.3984375" customWidth="1"/>
    <col min="7947" max="7947" width="2.19921875" bestFit="1" customWidth="1"/>
    <col min="7948" max="7948" width="2.19921875" customWidth="1"/>
    <col min="7949" max="7949" width="2.3984375" customWidth="1"/>
    <col min="7950" max="7951" width="7.796875" customWidth="1"/>
    <col min="7952" max="7952" width="5.796875" customWidth="1"/>
    <col min="7953" max="7953" width="7.3984375" customWidth="1"/>
    <col min="7954" max="7954" width="2.19921875" bestFit="1" customWidth="1"/>
    <col min="7955" max="7955" width="2.19921875" customWidth="1"/>
    <col min="7956" max="7956" width="4.3984375" customWidth="1"/>
    <col min="7957" max="7958" width="8.796875" customWidth="1"/>
    <col min="7959" max="7959" width="5.796875" customWidth="1"/>
    <col min="7960" max="7960" width="7.3984375" customWidth="1"/>
    <col min="7961" max="7961" width="2.19921875" bestFit="1" customWidth="1"/>
    <col min="7962" max="7962" width="2.3984375" customWidth="1"/>
    <col min="8199" max="8199" width="10.3984375" customWidth="1"/>
    <col min="8200" max="8200" width="8.3984375" customWidth="1"/>
    <col min="8201" max="8201" width="5.796875" customWidth="1"/>
    <col min="8202" max="8202" width="7.3984375" customWidth="1"/>
    <col min="8203" max="8203" width="2.19921875" bestFit="1" customWidth="1"/>
    <col min="8204" max="8204" width="2.19921875" customWidth="1"/>
    <col min="8205" max="8205" width="2.3984375" customWidth="1"/>
    <col min="8206" max="8207" width="7.796875" customWidth="1"/>
    <col min="8208" max="8208" width="5.796875" customWidth="1"/>
    <col min="8209" max="8209" width="7.3984375" customWidth="1"/>
    <col min="8210" max="8210" width="2.19921875" bestFit="1" customWidth="1"/>
    <col min="8211" max="8211" width="2.19921875" customWidth="1"/>
    <col min="8212" max="8212" width="4.3984375" customWidth="1"/>
    <col min="8213" max="8214" width="8.796875" customWidth="1"/>
    <col min="8215" max="8215" width="5.796875" customWidth="1"/>
    <col min="8216" max="8216" width="7.3984375" customWidth="1"/>
    <col min="8217" max="8217" width="2.19921875" bestFit="1" customWidth="1"/>
    <col min="8218" max="8218" width="2.3984375" customWidth="1"/>
    <col min="8455" max="8455" width="10.3984375" customWidth="1"/>
    <col min="8456" max="8456" width="8.3984375" customWidth="1"/>
    <col min="8457" max="8457" width="5.796875" customWidth="1"/>
    <col min="8458" max="8458" width="7.3984375" customWidth="1"/>
    <col min="8459" max="8459" width="2.19921875" bestFit="1" customWidth="1"/>
    <col min="8460" max="8460" width="2.19921875" customWidth="1"/>
    <col min="8461" max="8461" width="2.3984375" customWidth="1"/>
    <col min="8462" max="8463" width="7.796875" customWidth="1"/>
    <col min="8464" max="8464" width="5.796875" customWidth="1"/>
    <col min="8465" max="8465" width="7.3984375" customWidth="1"/>
    <col min="8466" max="8466" width="2.19921875" bestFit="1" customWidth="1"/>
    <col min="8467" max="8467" width="2.19921875" customWidth="1"/>
    <col min="8468" max="8468" width="4.3984375" customWidth="1"/>
    <col min="8469" max="8470" width="8.796875" customWidth="1"/>
    <col min="8471" max="8471" width="5.796875" customWidth="1"/>
    <col min="8472" max="8472" width="7.3984375" customWidth="1"/>
    <col min="8473" max="8473" width="2.19921875" bestFit="1" customWidth="1"/>
    <col min="8474" max="8474" width="2.3984375" customWidth="1"/>
    <col min="8711" max="8711" width="10.3984375" customWidth="1"/>
    <col min="8712" max="8712" width="8.3984375" customWidth="1"/>
    <col min="8713" max="8713" width="5.796875" customWidth="1"/>
    <col min="8714" max="8714" width="7.3984375" customWidth="1"/>
    <col min="8715" max="8715" width="2.19921875" bestFit="1" customWidth="1"/>
    <col min="8716" max="8716" width="2.19921875" customWidth="1"/>
    <col min="8717" max="8717" width="2.3984375" customWidth="1"/>
    <col min="8718" max="8719" width="7.796875" customWidth="1"/>
    <col min="8720" max="8720" width="5.796875" customWidth="1"/>
    <col min="8721" max="8721" width="7.3984375" customWidth="1"/>
    <col min="8722" max="8722" width="2.19921875" bestFit="1" customWidth="1"/>
    <col min="8723" max="8723" width="2.19921875" customWidth="1"/>
    <col min="8724" max="8724" width="4.3984375" customWidth="1"/>
    <col min="8725" max="8726" width="8.796875" customWidth="1"/>
    <col min="8727" max="8727" width="5.796875" customWidth="1"/>
    <col min="8728" max="8728" width="7.3984375" customWidth="1"/>
    <col min="8729" max="8729" width="2.19921875" bestFit="1" customWidth="1"/>
    <col min="8730" max="8730" width="2.3984375" customWidth="1"/>
    <col min="8967" max="8967" width="10.3984375" customWidth="1"/>
    <col min="8968" max="8968" width="8.3984375" customWidth="1"/>
    <col min="8969" max="8969" width="5.796875" customWidth="1"/>
    <col min="8970" max="8970" width="7.3984375" customWidth="1"/>
    <col min="8971" max="8971" width="2.19921875" bestFit="1" customWidth="1"/>
    <col min="8972" max="8972" width="2.19921875" customWidth="1"/>
    <col min="8973" max="8973" width="2.3984375" customWidth="1"/>
    <col min="8974" max="8975" width="7.796875" customWidth="1"/>
    <col min="8976" max="8976" width="5.796875" customWidth="1"/>
    <col min="8977" max="8977" width="7.3984375" customWidth="1"/>
    <col min="8978" max="8978" width="2.19921875" bestFit="1" customWidth="1"/>
    <col min="8979" max="8979" width="2.19921875" customWidth="1"/>
    <col min="8980" max="8980" width="4.3984375" customWidth="1"/>
    <col min="8981" max="8982" width="8.796875" customWidth="1"/>
    <col min="8983" max="8983" width="5.796875" customWidth="1"/>
    <col min="8984" max="8984" width="7.3984375" customWidth="1"/>
    <col min="8985" max="8985" width="2.19921875" bestFit="1" customWidth="1"/>
    <col min="8986" max="8986" width="2.3984375" customWidth="1"/>
    <col min="9223" max="9223" width="10.3984375" customWidth="1"/>
    <col min="9224" max="9224" width="8.3984375" customWidth="1"/>
    <col min="9225" max="9225" width="5.796875" customWidth="1"/>
    <col min="9226" max="9226" width="7.3984375" customWidth="1"/>
    <col min="9227" max="9227" width="2.19921875" bestFit="1" customWidth="1"/>
    <col min="9228" max="9228" width="2.19921875" customWidth="1"/>
    <col min="9229" max="9229" width="2.3984375" customWidth="1"/>
    <col min="9230" max="9231" width="7.796875" customWidth="1"/>
    <col min="9232" max="9232" width="5.796875" customWidth="1"/>
    <col min="9233" max="9233" width="7.3984375" customWidth="1"/>
    <col min="9234" max="9234" width="2.19921875" bestFit="1" customWidth="1"/>
    <col min="9235" max="9235" width="2.19921875" customWidth="1"/>
    <col min="9236" max="9236" width="4.3984375" customWidth="1"/>
    <col min="9237" max="9238" width="8.796875" customWidth="1"/>
    <col min="9239" max="9239" width="5.796875" customWidth="1"/>
    <col min="9240" max="9240" width="7.3984375" customWidth="1"/>
    <col min="9241" max="9241" width="2.19921875" bestFit="1" customWidth="1"/>
    <col min="9242" max="9242" width="2.3984375" customWidth="1"/>
    <col min="9479" max="9479" width="10.3984375" customWidth="1"/>
    <col min="9480" max="9480" width="8.3984375" customWidth="1"/>
    <col min="9481" max="9481" width="5.796875" customWidth="1"/>
    <col min="9482" max="9482" width="7.3984375" customWidth="1"/>
    <col min="9483" max="9483" width="2.19921875" bestFit="1" customWidth="1"/>
    <col min="9484" max="9484" width="2.19921875" customWidth="1"/>
    <col min="9485" max="9485" width="2.3984375" customWidth="1"/>
    <col min="9486" max="9487" width="7.796875" customWidth="1"/>
    <col min="9488" max="9488" width="5.796875" customWidth="1"/>
    <col min="9489" max="9489" width="7.3984375" customWidth="1"/>
    <col min="9490" max="9490" width="2.19921875" bestFit="1" customWidth="1"/>
    <col min="9491" max="9491" width="2.19921875" customWidth="1"/>
    <col min="9492" max="9492" width="4.3984375" customWidth="1"/>
    <col min="9493" max="9494" width="8.796875" customWidth="1"/>
    <col min="9495" max="9495" width="5.796875" customWidth="1"/>
    <col min="9496" max="9496" width="7.3984375" customWidth="1"/>
    <col min="9497" max="9497" width="2.19921875" bestFit="1" customWidth="1"/>
    <col min="9498" max="9498" width="2.3984375" customWidth="1"/>
    <col min="9735" max="9735" width="10.3984375" customWidth="1"/>
    <col min="9736" max="9736" width="8.3984375" customWidth="1"/>
    <col min="9737" max="9737" width="5.796875" customWidth="1"/>
    <col min="9738" max="9738" width="7.3984375" customWidth="1"/>
    <col min="9739" max="9739" width="2.19921875" bestFit="1" customWidth="1"/>
    <col min="9740" max="9740" width="2.19921875" customWidth="1"/>
    <col min="9741" max="9741" width="2.3984375" customWidth="1"/>
    <col min="9742" max="9743" width="7.796875" customWidth="1"/>
    <col min="9744" max="9744" width="5.796875" customWidth="1"/>
    <col min="9745" max="9745" width="7.3984375" customWidth="1"/>
    <col min="9746" max="9746" width="2.19921875" bestFit="1" customWidth="1"/>
    <col min="9747" max="9747" width="2.19921875" customWidth="1"/>
    <col min="9748" max="9748" width="4.3984375" customWidth="1"/>
    <col min="9749" max="9750" width="8.796875" customWidth="1"/>
    <col min="9751" max="9751" width="5.796875" customWidth="1"/>
    <col min="9752" max="9752" width="7.3984375" customWidth="1"/>
    <col min="9753" max="9753" width="2.19921875" bestFit="1" customWidth="1"/>
    <col min="9754" max="9754" width="2.3984375" customWidth="1"/>
    <col min="9991" max="9991" width="10.3984375" customWidth="1"/>
    <col min="9992" max="9992" width="8.3984375" customWidth="1"/>
    <col min="9993" max="9993" width="5.796875" customWidth="1"/>
    <col min="9994" max="9994" width="7.3984375" customWidth="1"/>
    <col min="9995" max="9995" width="2.19921875" bestFit="1" customWidth="1"/>
    <col min="9996" max="9996" width="2.19921875" customWidth="1"/>
    <col min="9997" max="9997" width="2.3984375" customWidth="1"/>
    <col min="9998" max="9999" width="7.796875" customWidth="1"/>
    <col min="10000" max="10000" width="5.796875" customWidth="1"/>
    <col min="10001" max="10001" width="7.3984375" customWidth="1"/>
    <col min="10002" max="10002" width="2.19921875" bestFit="1" customWidth="1"/>
    <col min="10003" max="10003" width="2.19921875" customWidth="1"/>
    <col min="10004" max="10004" width="4.3984375" customWidth="1"/>
    <col min="10005" max="10006" width="8.796875" customWidth="1"/>
    <col min="10007" max="10007" width="5.796875" customWidth="1"/>
    <col min="10008" max="10008" width="7.3984375" customWidth="1"/>
    <col min="10009" max="10009" width="2.19921875" bestFit="1" customWidth="1"/>
    <col min="10010" max="10010" width="2.3984375" customWidth="1"/>
    <col min="10247" max="10247" width="10.3984375" customWidth="1"/>
    <col min="10248" max="10248" width="8.3984375" customWidth="1"/>
    <col min="10249" max="10249" width="5.796875" customWidth="1"/>
    <col min="10250" max="10250" width="7.3984375" customWidth="1"/>
    <col min="10251" max="10251" width="2.19921875" bestFit="1" customWidth="1"/>
    <col min="10252" max="10252" width="2.19921875" customWidth="1"/>
    <col min="10253" max="10253" width="2.3984375" customWidth="1"/>
    <col min="10254" max="10255" width="7.796875" customWidth="1"/>
    <col min="10256" max="10256" width="5.796875" customWidth="1"/>
    <col min="10257" max="10257" width="7.3984375" customWidth="1"/>
    <col min="10258" max="10258" width="2.19921875" bestFit="1" customWidth="1"/>
    <col min="10259" max="10259" width="2.19921875" customWidth="1"/>
    <col min="10260" max="10260" width="4.3984375" customWidth="1"/>
    <col min="10261" max="10262" width="8.796875" customWidth="1"/>
    <col min="10263" max="10263" width="5.796875" customWidth="1"/>
    <col min="10264" max="10264" width="7.3984375" customWidth="1"/>
    <col min="10265" max="10265" width="2.19921875" bestFit="1" customWidth="1"/>
    <col min="10266" max="10266" width="2.3984375" customWidth="1"/>
    <col min="10503" max="10503" width="10.3984375" customWidth="1"/>
    <col min="10504" max="10504" width="8.3984375" customWidth="1"/>
    <col min="10505" max="10505" width="5.796875" customWidth="1"/>
    <col min="10506" max="10506" width="7.3984375" customWidth="1"/>
    <col min="10507" max="10507" width="2.19921875" bestFit="1" customWidth="1"/>
    <col min="10508" max="10508" width="2.19921875" customWidth="1"/>
    <col min="10509" max="10509" width="2.3984375" customWidth="1"/>
    <col min="10510" max="10511" width="7.796875" customWidth="1"/>
    <col min="10512" max="10512" width="5.796875" customWidth="1"/>
    <col min="10513" max="10513" width="7.3984375" customWidth="1"/>
    <col min="10514" max="10514" width="2.19921875" bestFit="1" customWidth="1"/>
    <col min="10515" max="10515" width="2.19921875" customWidth="1"/>
    <col min="10516" max="10516" width="4.3984375" customWidth="1"/>
    <col min="10517" max="10518" width="8.796875" customWidth="1"/>
    <col min="10519" max="10519" width="5.796875" customWidth="1"/>
    <col min="10520" max="10520" width="7.3984375" customWidth="1"/>
    <col min="10521" max="10521" width="2.19921875" bestFit="1" customWidth="1"/>
    <col min="10522" max="10522" width="2.3984375" customWidth="1"/>
    <col min="10759" max="10759" width="10.3984375" customWidth="1"/>
    <col min="10760" max="10760" width="8.3984375" customWidth="1"/>
    <col min="10761" max="10761" width="5.796875" customWidth="1"/>
    <col min="10762" max="10762" width="7.3984375" customWidth="1"/>
    <col min="10763" max="10763" width="2.19921875" bestFit="1" customWidth="1"/>
    <col min="10764" max="10764" width="2.19921875" customWidth="1"/>
    <col min="10765" max="10765" width="2.3984375" customWidth="1"/>
    <col min="10766" max="10767" width="7.796875" customWidth="1"/>
    <col min="10768" max="10768" width="5.796875" customWidth="1"/>
    <col min="10769" max="10769" width="7.3984375" customWidth="1"/>
    <col min="10770" max="10770" width="2.19921875" bestFit="1" customWidth="1"/>
    <col min="10771" max="10771" width="2.19921875" customWidth="1"/>
    <col min="10772" max="10772" width="4.3984375" customWidth="1"/>
    <col min="10773" max="10774" width="8.796875" customWidth="1"/>
    <col min="10775" max="10775" width="5.796875" customWidth="1"/>
    <col min="10776" max="10776" width="7.3984375" customWidth="1"/>
    <col min="10777" max="10777" width="2.19921875" bestFit="1" customWidth="1"/>
    <col min="10778" max="10778" width="2.3984375" customWidth="1"/>
    <col min="11015" max="11015" width="10.3984375" customWidth="1"/>
    <col min="11016" max="11016" width="8.3984375" customWidth="1"/>
    <col min="11017" max="11017" width="5.796875" customWidth="1"/>
    <col min="11018" max="11018" width="7.3984375" customWidth="1"/>
    <col min="11019" max="11019" width="2.19921875" bestFit="1" customWidth="1"/>
    <col min="11020" max="11020" width="2.19921875" customWidth="1"/>
    <col min="11021" max="11021" width="2.3984375" customWidth="1"/>
    <col min="11022" max="11023" width="7.796875" customWidth="1"/>
    <col min="11024" max="11024" width="5.796875" customWidth="1"/>
    <col min="11025" max="11025" width="7.3984375" customWidth="1"/>
    <col min="11026" max="11026" width="2.19921875" bestFit="1" customWidth="1"/>
    <col min="11027" max="11027" width="2.19921875" customWidth="1"/>
    <col min="11028" max="11028" width="4.3984375" customWidth="1"/>
    <col min="11029" max="11030" width="8.796875" customWidth="1"/>
    <col min="11031" max="11031" width="5.796875" customWidth="1"/>
    <col min="11032" max="11032" width="7.3984375" customWidth="1"/>
    <col min="11033" max="11033" width="2.19921875" bestFit="1" customWidth="1"/>
    <col min="11034" max="11034" width="2.3984375" customWidth="1"/>
    <col min="11271" max="11271" width="10.3984375" customWidth="1"/>
    <col min="11272" max="11272" width="8.3984375" customWidth="1"/>
    <col min="11273" max="11273" width="5.796875" customWidth="1"/>
    <col min="11274" max="11274" width="7.3984375" customWidth="1"/>
    <col min="11275" max="11275" width="2.19921875" bestFit="1" customWidth="1"/>
    <col min="11276" max="11276" width="2.19921875" customWidth="1"/>
    <col min="11277" max="11277" width="2.3984375" customWidth="1"/>
    <col min="11278" max="11279" width="7.796875" customWidth="1"/>
    <col min="11280" max="11280" width="5.796875" customWidth="1"/>
    <col min="11281" max="11281" width="7.3984375" customWidth="1"/>
    <col min="11282" max="11282" width="2.19921875" bestFit="1" customWidth="1"/>
    <col min="11283" max="11283" width="2.19921875" customWidth="1"/>
    <col min="11284" max="11284" width="4.3984375" customWidth="1"/>
    <col min="11285" max="11286" width="8.796875" customWidth="1"/>
    <col min="11287" max="11287" width="5.796875" customWidth="1"/>
    <col min="11288" max="11288" width="7.3984375" customWidth="1"/>
    <col min="11289" max="11289" width="2.19921875" bestFit="1" customWidth="1"/>
    <col min="11290" max="11290" width="2.3984375" customWidth="1"/>
    <col min="11527" max="11527" width="10.3984375" customWidth="1"/>
    <col min="11528" max="11528" width="8.3984375" customWidth="1"/>
    <col min="11529" max="11529" width="5.796875" customWidth="1"/>
    <col min="11530" max="11530" width="7.3984375" customWidth="1"/>
    <col min="11531" max="11531" width="2.19921875" bestFit="1" customWidth="1"/>
    <col min="11532" max="11532" width="2.19921875" customWidth="1"/>
    <col min="11533" max="11533" width="2.3984375" customWidth="1"/>
    <col min="11534" max="11535" width="7.796875" customWidth="1"/>
    <col min="11536" max="11536" width="5.796875" customWidth="1"/>
    <col min="11537" max="11537" width="7.3984375" customWidth="1"/>
    <col min="11538" max="11538" width="2.19921875" bestFit="1" customWidth="1"/>
    <col min="11539" max="11539" width="2.19921875" customWidth="1"/>
    <col min="11540" max="11540" width="4.3984375" customWidth="1"/>
    <col min="11541" max="11542" width="8.796875" customWidth="1"/>
    <col min="11543" max="11543" width="5.796875" customWidth="1"/>
    <col min="11544" max="11544" width="7.3984375" customWidth="1"/>
    <col min="11545" max="11545" width="2.19921875" bestFit="1" customWidth="1"/>
    <col min="11546" max="11546" width="2.3984375" customWidth="1"/>
    <col min="11783" max="11783" width="10.3984375" customWidth="1"/>
    <col min="11784" max="11784" width="8.3984375" customWidth="1"/>
    <col min="11785" max="11785" width="5.796875" customWidth="1"/>
    <col min="11786" max="11786" width="7.3984375" customWidth="1"/>
    <col min="11787" max="11787" width="2.19921875" bestFit="1" customWidth="1"/>
    <col min="11788" max="11788" width="2.19921875" customWidth="1"/>
    <col min="11789" max="11789" width="2.3984375" customWidth="1"/>
    <col min="11790" max="11791" width="7.796875" customWidth="1"/>
    <col min="11792" max="11792" width="5.796875" customWidth="1"/>
    <col min="11793" max="11793" width="7.3984375" customWidth="1"/>
    <col min="11794" max="11794" width="2.19921875" bestFit="1" customWidth="1"/>
    <col min="11795" max="11795" width="2.19921875" customWidth="1"/>
    <col min="11796" max="11796" width="4.3984375" customWidth="1"/>
    <col min="11797" max="11798" width="8.796875" customWidth="1"/>
    <col min="11799" max="11799" width="5.796875" customWidth="1"/>
    <col min="11800" max="11800" width="7.3984375" customWidth="1"/>
    <col min="11801" max="11801" width="2.19921875" bestFit="1" customWidth="1"/>
    <col min="11802" max="11802" width="2.3984375" customWidth="1"/>
    <col min="12039" max="12039" width="10.3984375" customWidth="1"/>
    <col min="12040" max="12040" width="8.3984375" customWidth="1"/>
    <col min="12041" max="12041" width="5.796875" customWidth="1"/>
    <col min="12042" max="12042" width="7.3984375" customWidth="1"/>
    <col min="12043" max="12043" width="2.19921875" bestFit="1" customWidth="1"/>
    <col min="12044" max="12044" width="2.19921875" customWidth="1"/>
    <col min="12045" max="12045" width="2.3984375" customWidth="1"/>
    <col min="12046" max="12047" width="7.796875" customWidth="1"/>
    <col min="12048" max="12048" width="5.796875" customWidth="1"/>
    <col min="12049" max="12049" width="7.3984375" customWidth="1"/>
    <col min="12050" max="12050" width="2.19921875" bestFit="1" customWidth="1"/>
    <col min="12051" max="12051" width="2.19921875" customWidth="1"/>
    <col min="12052" max="12052" width="4.3984375" customWidth="1"/>
    <col min="12053" max="12054" width="8.796875" customWidth="1"/>
    <col min="12055" max="12055" width="5.796875" customWidth="1"/>
    <col min="12056" max="12056" width="7.3984375" customWidth="1"/>
    <col min="12057" max="12057" width="2.19921875" bestFit="1" customWidth="1"/>
    <col min="12058" max="12058" width="2.3984375" customWidth="1"/>
    <col min="12295" max="12295" width="10.3984375" customWidth="1"/>
    <col min="12296" max="12296" width="8.3984375" customWidth="1"/>
    <col min="12297" max="12297" width="5.796875" customWidth="1"/>
    <col min="12298" max="12298" width="7.3984375" customWidth="1"/>
    <col min="12299" max="12299" width="2.19921875" bestFit="1" customWidth="1"/>
    <col min="12300" max="12300" width="2.19921875" customWidth="1"/>
    <col min="12301" max="12301" width="2.3984375" customWidth="1"/>
    <col min="12302" max="12303" width="7.796875" customWidth="1"/>
    <col min="12304" max="12304" width="5.796875" customWidth="1"/>
    <col min="12305" max="12305" width="7.3984375" customWidth="1"/>
    <col min="12306" max="12306" width="2.19921875" bestFit="1" customWidth="1"/>
    <col min="12307" max="12307" width="2.19921875" customWidth="1"/>
    <col min="12308" max="12308" width="4.3984375" customWidth="1"/>
    <col min="12309" max="12310" width="8.796875" customWidth="1"/>
    <col min="12311" max="12311" width="5.796875" customWidth="1"/>
    <col min="12312" max="12312" width="7.3984375" customWidth="1"/>
    <col min="12313" max="12313" width="2.19921875" bestFit="1" customWidth="1"/>
    <col min="12314" max="12314" width="2.3984375" customWidth="1"/>
    <col min="12551" max="12551" width="10.3984375" customWidth="1"/>
    <col min="12552" max="12552" width="8.3984375" customWidth="1"/>
    <col min="12553" max="12553" width="5.796875" customWidth="1"/>
    <col min="12554" max="12554" width="7.3984375" customWidth="1"/>
    <col min="12555" max="12555" width="2.19921875" bestFit="1" customWidth="1"/>
    <col min="12556" max="12556" width="2.19921875" customWidth="1"/>
    <col min="12557" max="12557" width="2.3984375" customWidth="1"/>
    <col min="12558" max="12559" width="7.796875" customWidth="1"/>
    <col min="12560" max="12560" width="5.796875" customWidth="1"/>
    <col min="12561" max="12561" width="7.3984375" customWidth="1"/>
    <col min="12562" max="12562" width="2.19921875" bestFit="1" customWidth="1"/>
    <col min="12563" max="12563" width="2.19921875" customWidth="1"/>
    <col min="12564" max="12564" width="4.3984375" customWidth="1"/>
    <col min="12565" max="12566" width="8.796875" customWidth="1"/>
    <col min="12567" max="12567" width="5.796875" customWidth="1"/>
    <col min="12568" max="12568" width="7.3984375" customWidth="1"/>
    <col min="12569" max="12569" width="2.19921875" bestFit="1" customWidth="1"/>
    <col min="12570" max="12570" width="2.3984375" customWidth="1"/>
    <col min="12807" max="12807" width="10.3984375" customWidth="1"/>
    <col min="12808" max="12808" width="8.3984375" customWidth="1"/>
    <col min="12809" max="12809" width="5.796875" customWidth="1"/>
    <col min="12810" max="12810" width="7.3984375" customWidth="1"/>
    <col min="12811" max="12811" width="2.19921875" bestFit="1" customWidth="1"/>
    <col min="12812" max="12812" width="2.19921875" customWidth="1"/>
    <col min="12813" max="12813" width="2.3984375" customWidth="1"/>
    <col min="12814" max="12815" width="7.796875" customWidth="1"/>
    <col min="12816" max="12816" width="5.796875" customWidth="1"/>
    <col min="12817" max="12817" width="7.3984375" customWidth="1"/>
    <col min="12818" max="12818" width="2.19921875" bestFit="1" customWidth="1"/>
    <col min="12819" max="12819" width="2.19921875" customWidth="1"/>
    <col min="12820" max="12820" width="4.3984375" customWidth="1"/>
    <col min="12821" max="12822" width="8.796875" customWidth="1"/>
    <col min="12823" max="12823" width="5.796875" customWidth="1"/>
    <col min="12824" max="12824" width="7.3984375" customWidth="1"/>
    <col min="12825" max="12825" width="2.19921875" bestFit="1" customWidth="1"/>
    <col min="12826" max="12826" width="2.3984375" customWidth="1"/>
    <col min="13063" max="13063" width="10.3984375" customWidth="1"/>
    <col min="13064" max="13064" width="8.3984375" customWidth="1"/>
    <col min="13065" max="13065" width="5.796875" customWidth="1"/>
    <col min="13066" max="13066" width="7.3984375" customWidth="1"/>
    <col min="13067" max="13067" width="2.19921875" bestFit="1" customWidth="1"/>
    <col min="13068" max="13068" width="2.19921875" customWidth="1"/>
    <col min="13069" max="13069" width="2.3984375" customWidth="1"/>
    <col min="13070" max="13071" width="7.796875" customWidth="1"/>
    <col min="13072" max="13072" width="5.796875" customWidth="1"/>
    <col min="13073" max="13073" width="7.3984375" customWidth="1"/>
    <col min="13074" max="13074" width="2.19921875" bestFit="1" customWidth="1"/>
    <col min="13075" max="13075" width="2.19921875" customWidth="1"/>
    <col min="13076" max="13076" width="4.3984375" customWidth="1"/>
    <col min="13077" max="13078" width="8.796875" customWidth="1"/>
    <col min="13079" max="13079" width="5.796875" customWidth="1"/>
    <col min="13080" max="13080" width="7.3984375" customWidth="1"/>
    <col min="13081" max="13081" width="2.19921875" bestFit="1" customWidth="1"/>
    <col min="13082" max="13082" width="2.3984375" customWidth="1"/>
    <col min="13319" max="13319" width="10.3984375" customWidth="1"/>
    <col min="13320" max="13320" width="8.3984375" customWidth="1"/>
    <col min="13321" max="13321" width="5.796875" customWidth="1"/>
    <col min="13322" max="13322" width="7.3984375" customWidth="1"/>
    <col min="13323" max="13323" width="2.19921875" bestFit="1" customWidth="1"/>
    <col min="13324" max="13324" width="2.19921875" customWidth="1"/>
    <col min="13325" max="13325" width="2.3984375" customWidth="1"/>
    <col min="13326" max="13327" width="7.796875" customWidth="1"/>
    <col min="13328" max="13328" width="5.796875" customWidth="1"/>
    <col min="13329" max="13329" width="7.3984375" customWidth="1"/>
    <col min="13330" max="13330" width="2.19921875" bestFit="1" customWidth="1"/>
    <col min="13331" max="13331" width="2.19921875" customWidth="1"/>
    <col min="13332" max="13332" width="4.3984375" customWidth="1"/>
    <col min="13333" max="13334" width="8.796875" customWidth="1"/>
    <col min="13335" max="13335" width="5.796875" customWidth="1"/>
    <col min="13336" max="13336" width="7.3984375" customWidth="1"/>
    <col min="13337" max="13337" width="2.19921875" bestFit="1" customWidth="1"/>
    <col min="13338" max="13338" width="2.3984375" customWidth="1"/>
    <col min="13575" max="13575" width="10.3984375" customWidth="1"/>
    <col min="13576" max="13576" width="8.3984375" customWidth="1"/>
    <col min="13577" max="13577" width="5.796875" customWidth="1"/>
    <col min="13578" max="13578" width="7.3984375" customWidth="1"/>
    <col min="13579" max="13579" width="2.19921875" bestFit="1" customWidth="1"/>
    <col min="13580" max="13580" width="2.19921875" customWidth="1"/>
    <col min="13581" max="13581" width="2.3984375" customWidth="1"/>
    <col min="13582" max="13583" width="7.796875" customWidth="1"/>
    <col min="13584" max="13584" width="5.796875" customWidth="1"/>
    <col min="13585" max="13585" width="7.3984375" customWidth="1"/>
    <col min="13586" max="13586" width="2.19921875" bestFit="1" customWidth="1"/>
    <col min="13587" max="13587" width="2.19921875" customWidth="1"/>
    <col min="13588" max="13588" width="4.3984375" customWidth="1"/>
    <col min="13589" max="13590" width="8.796875" customWidth="1"/>
    <col min="13591" max="13591" width="5.796875" customWidth="1"/>
    <col min="13592" max="13592" width="7.3984375" customWidth="1"/>
    <col min="13593" max="13593" width="2.19921875" bestFit="1" customWidth="1"/>
    <col min="13594" max="13594" width="2.3984375" customWidth="1"/>
    <col min="13831" max="13831" width="10.3984375" customWidth="1"/>
    <col min="13832" max="13832" width="8.3984375" customWidth="1"/>
    <col min="13833" max="13833" width="5.796875" customWidth="1"/>
    <col min="13834" max="13834" width="7.3984375" customWidth="1"/>
    <col min="13835" max="13835" width="2.19921875" bestFit="1" customWidth="1"/>
    <col min="13836" max="13836" width="2.19921875" customWidth="1"/>
    <col min="13837" max="13837" width="2.3984375" customWidth="1"/>
    <col min="13838" max="13839" width="7.796875" customWidth="1"/>
    <col min="13840" max="13840" width="5.796875" customWidth="1"/>
    <col min="13841" max="13841" width="7.3984375" customWidth="1"/>
    <col min="13842" max="13842" width="2.19921875" bestFit="1" customWidth="1"/>
    <col min="13843" max="13843" width="2.19921875" customWidth="1"/>
    <col min="13844" max="13844" width="4.3984375" customWidth="1"/>
    <col min="13845" max="13846" width="8.796875" customWidth="1"/>
    <col min="13847" max="13847" width="5.796875" customWidth="1"/>
    <col min="13848" max="13848" width="7.3984375" customWidth="1"/>
    <col min="13849" max="13849" width="2.19921875" bestFit="1" customWidth="1"/>
    <col min="13850" max="13850" width="2.3984375" customWidth="1"/>
    <col min="14087" max="14087" width="10.3984375" customWidth="1"/>
    <col min="14088" max="14088" width="8.3984375" customWidth="1"/>
    <col min="14089" max="14089" width="5.796875" customWidth="1"/>
    <col min="14090" max="14090" width="7.3984375" customWidth="1"/>
    <col min="14091" max="14091" width="2.19921875" bestFit="1" customWidth="1"/>
    <col min="14092" max="14092" width="2.19921875" customWidth="1"/>
    <col min="14093" max="14093" width="2.3984375" customWidth="1"/>
    <col min="14094" max="14095" width="7.796875" customWidth="1"/>
    <col min="14096" max="14096" width="5.796875" customWidth="1"/>
    <col min="14097" max="14097" width="7.3984375" customWidth="1"/>
    <col min="14098" max="14098" width="2.19921875" bestFit="1" customWidth="1"/>
    <col min="14099" max="14099" width="2.19921875" customWidth="1"/>
    <col min="14100" max="14100" width="4.3984375" customWidth="1"/>
    <col min="14101" max="14102" width="8.796875" customWidth="1"/>
    <col min="14103" max="14103" width="5.796875" customWidth="1"/>
    <col min="14104" max="14104" width="7.3984375" customWidth="1"/>
    <col min="14105" max="14105" width="2.19921875" bestFit="1" customWidth="1"/>
    <col min="14106" max="14106" width="2.3984375" customWidth="1"/>
    <col min="14343" max="14343" width="10.3984375" customWidth="1"/>
    <col min="14344" max="14344" width="8.3984375" customWidth="1"/>
    <col min="14345" max="14345" width="5.796875" customWidth="1"/>
    <col min="14346" max="14346" width="7.3984375" customWidth="1"/>
    <col min="14347" max="14347" width="2.19921875" bestFit="1" customWidth="1"/>
    <col min="14348" max="14348" width="2.19921875" customWidth="1"/>
    <col min="14349" max="14349" width="2.3984375" customWidth="1"/>
    <col min="14350" max="14351" width="7.796875" customWidth="1"/>
    <col min="14352" max="14352" width="5.796875" customWidth="1"/>
    <col min="14353" max="14353" width="7.3984375" customWidth="1"/>
    <col min="14354" max="14354" width="2.19921875" bestFit="1" customWidth="1"/>
    <col min="14355" max="14355" width="2.19921875" customWidth="1"/>
    <col min="14356" max="14356" width="4.3984375" customWidth="1"/>
    <col min="14357" max="14358" width="8.796875" customWidth="1"/>
    <col min="14359" max="14359" width="5.796875" customWidth="1"/>
    <col min="14360" max="14360" width="7.3984375" customWidth="1"/>
    <col min="14361" max="14361" width="2.19921875" bestFit="1" customWidth="1"/>
    <col min="14362" max="14362" width="2.3984375" customWidth="1"/>
    <col min="14599" max="14599" width="10.3984375" customWidth="1"/>
    <col min="14600" max="14600" width="8.3984375" customWidth="1"/>
    <col min="14601" max="14601" width="5.796875" customWidth="1"/>
    <col min="14602" max="14602" width="7.3984375" customWidth="1"/>
    <col min="14603" max="14603" width="2.19921875" bestFit="1" customWidth="1"/>
    <col min="14604" max="14604" width="2.19921875" customWidth="1"/>
    <col min="14605" max="14605" width="2.3984375" customWidth="1"/>
    <col min="14606" max="14607" width="7.796875" customWidth="1"/>
    <col min="14608" max="14608" width="5.796875" customWidth="1"/>
    <col min="14609" max="14609" width="7.3984375" customWidth="1"/>
    <col min="14610" max="14610" width="2.19921875" bestFit="1" customWidth="1"/>
    <col min="14611" max="14611" width="2.19921875" customWidth="1"/>
    <col min="14612" max="14612" width="4.3984375" customWidth="1"/>
    <col min="14613" max="14614" width="8.796875" customWidth="1"/>
    <col min="14615" max="14615" width="5.796875" customWidth="1"/>
    <col min="14616" max="14616" width="7.3984375" customWidth="1"/>
    <col min="14617" max="14617" width="2.19921875" bestFit="1" customWidth="1"/>
    <col min="14618" max="14618" width="2.3984375" customWidth="1"/>
    <col min="14855" max="14855" width="10.3984375" customWidth="1"/>
    <col min="14856" max="14856" width="8.3984375" customWidth="1"/>
    <col min="14857" max="14857" width="5.796875" customWidth="1"/>
    <col min="14858" max="14858" width="7.3984375" customWidth="1"/>
    <col min="14859" max="14859" width="2.19921875" bestFit="1" customWidth="1"/>
    <col min="14860" max="14860" width="2.19921875" customWidth="1"/>
    <col min="14861" max="14861" width="2.3984375" customWidth="1"/>
    <col min="14862" max="14863" width="7.796875" customWidth="1"/>
    <col min="14864" max="14864" width="5.796875" customWidth="1"/>
    <col min="14865" max="14865" width="7.3984375" customWidth="1"/>
    <col min="14866" max="14866" width="2.19921875" bestFit="1" customWidth="1"/>
    <col min="14867" max="14867" width="2.19921875" customWidth="1"/>
    <col min="14868" max="14868" width="4.3984375" customWidth="1"/>
    <col min="14869" max="14870" width="8.796875" customWidth="1"/>
    <col min="14871" max="14871" width="5.796875" customWidth="1"/>
    <col min="14872" max="14872" width="7.3984375" customWidth="1"/>
    <col min="14873" max="14873" width="2.19921875" bestFit="1" customWidth="1"/>
    <col min="14874" max="14874" width="2.3984375" customWidth="1"/>
    <col min="15111" max="15111" width="10.3984375" customWidth="1"/>
    <col min="15112" max="15112" width="8.3984375" customWidth="1"/>
    <col min="15113" max="15113" width="5.796875" customWidth="1"/>
    <col min="15114" max="15114" width="7.3984375" customWidth="1"/>
    <col min="15115" max="15115" width="2.19921875" bestFit="1" customWidth="1"/>
    <col min="15116" max="15116" width="2.19921875" customWidth="1"/>
    <col min="15117" max="15117" width="2.3984375" customWidth="1"/>
    <col min="15118" max="15119" width="7.796875" customWidth="1"/>
    <col min="15120" max="15120" width="5.796875" customWidth="1"/>
    <col min="15121" max="15121" width="7.3984375" customWidth="1"/>
    <col min="15122" max="15122" width="2.19921875" bestFit="1" customWidth="1"/>
    <col min="15123" max="15123" width="2.19921875" customWidth="1"/>
    <col min="15124" max="15124" width="4.3984375" customWidth="1"/>
    <col min="15125" max="15126" width="8.796875" customWidth="1"/>
    <col min="15127" max="15127" width="5.796875" customWidth="1"/>
    <col min="15128" max="15128" width="7.3984375" customWidth="1"/>
    <col min="15129" max="15129" width="2.19921875" bestFit="1" customWidth="1"/>
    <col min="15130" max="15130" width="2.3984375" customWidth="1"/>
    <col min="15367" max="15367" width="10.3984375" customWidth="1"/>
    <col min="15368" max="15368" width="8.3984375" customWidth="1"/>
    <col min="15369" max="15369" width="5.796875" customWidth="1"/>
    <col min="15370" max="15370" width="7.3984375" customWidth="1"/>
    <col min="15371" max="15371" width="2.19921875" bestFit="1" customWidth="1"/>
    <col min="15372" max="15372" width="2.19921875" customWidth="1"/>
    <col min="15373" max="15373" width="2.3984375" customWidth="1"/>
    <col min="15374" max="15375" width="7.796875" customWidth="1"/>
    <col min="15376" max="15376" width="5.796875" customWidth="1"/>
    <col min="15377" max="15377" width="7.3984375" customWidth="1"/>
    <col min="15378" max="15378" width="2.19921875" bestFit="1" customWidth="1"/>
    <col min="15379" max="15379" width="2.19921875" customWidth="1"/>
    <col min="15380" max="15380" width="4.3984375" customWidth="1"/>
    <col min="15381" max="15382" width="8.796875" customWidth="1"/>
    <col min="15383" max="15383" width="5.796875" customWidth="1"/>
    <col min="15384" max="15384" width="7.3984375" customWidth="1"/>
    <col min="15385" max="15385" width="2.19921875" bestFit="1" customWidth="1"/>
    <col min="15386" max="15386" width="2.3984375" customWidth="1"/>
    <col min="15623" max="15623" width="10.3984375" customWidth="1"/>
    <col min="15624" max="15624" width="8.3984375" customWidth="1"/>
    <col min="15625" max="15625" width="5.796875" customWidth="1"/>
    <col min="15626" max="15626" width="7.3984375" customWidth="1"/>
    <col min="15627" max="15627" width="2.19921875" bestFit="1" customWidth="1"/>
    <col min="15628" max="15628" width="2.19921875" customWidth="1"/>
    <col min="15629" max="15629" width="2.3984375" customWidth="1"/>
    <col min="15630" max="15631" width="7.796875" customWidth="1"/>
    <col min="15632" max="15632" width="5.796875" customWidth="1"/>
    <col min="15633" max="15633" width="7.3984375" customWidth="1"/>
    <col min="15634" max="15634" width="2.19921875" bestFit="1" customWidth="1"/>
    <col min="15635" max="15635" width="2.19921875" customWidth="1"/>
    <col min="15636" max="15636" width="4.3984375" customWidth="1"/>
    <col min="15637" max="15638" width="8.796875" customWidth="1"/>
    <col min="15639" max="15639" width="5.796875" customWidth="1"/>
    <col min="15640" max="15640" width="7.3984375" customWidth="1"/>
    <col min="15641" max="15641" width="2.19921875" bestFit="1" customWidth="1"/>
    <col min="15642" max="15642" width="2.3984375" customWidth="1"/>
    <col min="15879" max="15879" width="10.3984375" customWidth="1"/>
    <col min="15880" max="15880" width="8.3984375" customWidth="1"/>
    <col min="15881" max="15881" width="5.796875" customWidth="1"/>
    <col min="15882" max="15882" width="7.3984375" customWidth="1"/>
    <col min="15883" max="15883" width="2.19921875" bestFit="1" customWidth="1"/>
    <col min="15884" max="15884" width="2.19921875" customWidth="1"/>
    <col min="15885" max="15885" width="2.3984375" customWidth="1"/>
    <col min="15886" max="15887" width="7.796875" customWidth="1"/>
    <col min="15888" max="15888" width="5.796875" customWidth="1"/>
    <col min="15889" max="15889" width="7.3984375" customWidth="1"/>
    <col min="15890" max="15890" width="2.19921875" bestFit="1" customWidth="1"/>
    <col min="15891" max="15891" width="2.19921875" customWidth="1"/>
    <col min="15892" max="15892" width="4.3984375" customWidth="1"/>
    <col min="15893" max="15894" width="8.796875" customWidth="1"/>
    <col min="15895" max="15895" width="5.796875" customWidth="1"/>
    <col min="15896" max="15896" width="7.3984375" customWidth="1"/>
    <col min="15897" max="15897" width="2.19921875" bestFit="1" customWidth="1"/>
    <col min="15898" max="15898" width="2.3984375" customWidth="1"/>
    <col min="16135" max="16135" width="10.3984375" customWidth="1"/>
    <col min="16136" max="16136" width="8.3984375" customWidth="1"/>
    <col min="16137" max="16137" width="5.796875" customWidth="1"/>
    <col min="16138" max="16138" width="7.3984375" customWidth="1"/>
    <col min="16139" max="16139" width="2.19921875" bestFit="1" customWidth="1"/>
    <col min="16140" max="16140" width="2.19921875" customWidth="1"/>
    <col min="16141" max="16141" width="2.3984375" customWidth="1"/>
    <col min="16142" max="16143" width="7.796875" customWidth="1"/>
    <col min="16144" max="16144" width="5.796875" customWidth="1"/>
    <col min="16145" max="16145" width="7.3984375" customWidth="1"/>
    <col min="16146" max="16146" width="2.19921875" bestFit="1" customWidth="1"/>
    <col min="16147" max="16147" width="2.19921875" customWidth="1"/>
    <col min="16148" max="16148" width="4.3984375" customWidth="1"/>
    <col min="16149" max="16150" width="8.796875" customWidth="1"/>
    <col min="16151" max="16151" width="5.796875" customWidth="1"/>
    <col min="16152" max="16152" width="7.3984375" customWidth="1"/>
    <col min="16153" max="16153" width="2.19921875" bestFit="1" customWidth="1"/>
    <col min="16154" max="16154" width="2.3984375" customWidth="1"/>
  </cols>
  <sheetData>
    <row r="1" spans="1:31" s="4" customFormat="1" ht="20" customHeight="1">
      <c r="A1" s="24" t="s">
        <v>130</v>
      </c>
      <c r="B1" s="85"/>
      <c r="C1" s="85"/>
      <c r="D1" s="259"/>
      <c r="E1" s="260"/>
      <c r="F1" s="260"/>
      <c r="G1" s="260"/>
      <c r="H1" s="260"/>
      <c r="I1" s="261"/>
      <c r="J1" s="118"/>
      <c r="K1" s="262" t="s">
        <v>104</v>
      </c>
      <c r="L1" s="262"/>
      <c r="M1" s="262"/>
      <c r="N1" s="262"/>
      <c r="O1" s="17"/>
      <c r="P1" s="17"/>
      <c r="Q1" s="263"/>
      <c r="R1" s="264"/>
      <c r="S1" s="265"/>
      <c r="T1" s="266"/>
      <c r="U1" s="266"/>
      <c r="V1" s="85"/>
      <c r="W1" s="85"/>
      <c r="X1" s="85"/>
      <c r="Y1" s="119" t="s">
        <v>126</v>
      </c>
      <c r="Z1" s="119"/>
      <c r="AA1" s="119"/>
      <c r="AB1" s="119"/>
      <c r="AC1" s="263"/>
      <c r="AD1" s="264"/>
      <c r="AE1" s="265"/>
    </row>
    <row r="2" spans="1:31" s="267" customFormat="1" ht="2" customHeight="1" thickBot="1">
      <c r="A2" s="60"/>
      <c r="B2" s="60"/>
      <c r="C2" s="60"/>
      <c r="D2" s="60"/>
      <c r="E2" s="60"/>
      <c r="F2" s="60"/>
      <c r="G2" s="60"/>
      <c r="H2" s="60"/>
      <c r="I2" s="17"/>
      <c r="J2" s="60"/>
      <c r="K2" s="60"/>
      <c r="L2" s="60"/>
      <c r="M2" s="60"/>
      <c r="N2" s="60"/>
      <c r="O2" s="60"/>
      <c r="P2" s="60"/>
      <c r="Q2" s="60"/>
      <c r="R2" s="60"/>
      <c r="S2" s="17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31" s="267" customFormat="1" ht="20" customHeight="1" thickBot="1">
      <c r="A3" s="268" t="s">
        <v>111</v>
      </c>
      <c r="B3" s="269"/>
      <c r="C3" s="269"/>
      <c r="D3" s="134"/>
      <c r="E3" s="134"/>
      <c r="F3" s="134"/>
      <c r="G3" s="270" t="s">
        <v>128</v>
      </c>
      <c r="H3" s="270"/>
      <c r="I3" s="259"/>
      <c r="J3" s="260"/>
      <c r="K3" s="260"/>
      <c r="L3" s="260"/>
      <c r="M3" s="260"/>
      <c r="N3" s="260"/>
      <c r="O3" s="260"/>
      <c r="P3" s="260"/>
      <c r="Q3" s="261"/>
      <c r="R3" s="270" t="s">
        <v>127</v>
      </c>
      <c r="S3" s="270"/>
      <c r="T3" s="271"/>
      <c r="U3" s="271"/>
      <c r="V3" s="259"/>
      <c r="W3" s="260"/>
      <c r="X3" s="260"/>
      <c r="Y3" s="260"/>
      <c r="Z3" s="260"/>
      <c r="AA3" s="260"/>
      <c r="AB3" s="260"/>
      <c r="AC3" s="260"/>
      <c r="AD3" s="260"/>
      <c r="AE3" s="261"/>
    </row>
    <row r="4" spans="1:31" ht="4" customHeight="1" thickBot="1">
      <c r="A4" s="46"/>
      <c r="B4" s="46"/>
      <c r="C4" s="46"/>
      <c r="D4" s="46"/>
      <c r="E4" s="46"/>
      <c r="F4" s="46"/>
      <c r="G4" s="46"/>
      <c r="H4" s="47"/>
      <c r="I4" s="48"/>
      <c r="J4" s="46"/>
      <c r="K4" s="46"/>
      <c r="L4" s="46"/>
      <c r="M4" s="49"/>
      <c r="N4" s="50"/>
      <c r="O4" s="51"/>
      <c r="P4" s="51"/>
      <c r="Q4" s="51"/>
      <c r="R4" s="52"/>
      <c r="S4" s="51"/>
      <c r="T4" s="51"/>
      <c r="U4" s="51"/>
      <c r="V4" s="49"/>
      <c r="W4" s="53"/>
      <c r="X4" s="53"/>
      <c r="Y4" s="53"/>
      <c r="Z4" s="54"/>
      <c r="AA4" s="54"/>
      <c r="AB4" s="55"/>
      <c r="AC4" s="56"/>
      <c r="AD4" s="54"/>
      <c r="AE4" s="54"/>
    </row>
    <row r="5" spans="1:31" s="4" customFormat="1" ht="3" customHeight="1">
      <c r="A5" s="60"/>
      <c r="B5" s="5"/>
      <c r="C5" s="5" t="s">
        <v>0</v>
      </c>
      <c r="D5" s="5"/>
      <c r="E5" s="5"/>
      <c r="F5" s="5"/>
      <c r="G5" s="23"/>
      <c r="H5" s="28"/>
      <c r="I5" s="40"/>
      <c r="J5" s="23"/>
      <c r="K5" s="60"/>
      <c r="L5" s="5"/>
      <c r="M5" s="5" t="s">
        <v>0</v>
      </c>
      <c r="N5" s="5"/>
      <c r="O5" s="5"/>
      <c r="P5" s="5"/>
      <c r="Q5" s="5"/>
      <c r="R5" s="33"/>
      <c r="S5" s="5"/>
      <c r="T5" s="5"/>
      <c r="U5" s="23"/>
      <c r="V5" s="60"/>
      <c r="W5" s="5"/>
      <c r="X5" s="5" t="s">
        <v>0</v>
      </c>
      <c r="Y5" s="5"/>
      <c r="AB5" s="8"/>
      <c r="AC5" s="35"/>
    </row>
    <row r="6" spans="1:31" s="4" customFormat="1" ht="11" customHeight="1">
      <c r="A6" s="23"/>
      <c r="B6" s="5" t="s">
        <v>1</v>
      </c>
      <c r="C6" s="5" t="s">
        <v>2</v>
      </c>
      <c r="D6" s="5"/>
      <c r="E6" s="5"/>
      <c r="F6" s="5"/>
      <c r="G6" s="23" t="s">
        <v>101</v>
      </c>
      <c r="H6" s="28" t="s">
        <v>0</v>
      </c>
      <c r="I6" s="57" t="s">
        <v>102</v>
      </c>
      <c r="J6" s="23"/>
      <c r="K6" s="23"/>
      <c r="L6" s="5" t="s">
        <v>1</v>
      </c>
      <c r="M6" s="5" t="s">
        <v>2</v>
      </c>
      <c r="N6" s="5"/>
      <c r="O6" s="5"/>
      <c r="P6" s="5"/>
      <c r="Q6" s="5" t="s">
        <v>101</v>
      </c>
      <c r="R6" s="33" t="s">
        <v>0</v>
      </c>
      <c r="S6" s="5" t="s">
        <v>102</v>
      </c>
      <c r="T6" s="5"/>
      <c r="U6" s="23"/>
      <c r="V6" s="23"/>
      <c r="W6" s="5" t="s">
        <v>1</v>
      </c>
      <c r="X6" s="5" t="s">
        <v>2</v>
      </c>
      <c r="Y6" s="5"/>
      <c r="Z6" s="17"/>
      <c r="AA6" s="17"/>
      <c r="AB6" s="17" t="s">
        <v>101</v>
      </c>
      <c r="AC6" s="31" t="s">
        <v>0</v>
      </c>
      <c r="AD6" s="5" t="s">
        <v>102</v>
      </c>
    </row>
    <row r="7" spans="1:31" s="8" customFormat="1" ht="2" customHeight="1">
      <c r="A7" s="44"/>
      <c r="B7" s="6"/>
      <c r="C7" s="7"/>
      <c r="D7" s="6"/>
      <c r="E7" s="7"/>
      <c r="F7" s="7"/>
      <c r="G7" s="7"/>
      <c r="H7" s="29"/>
      <c r="I7" s="41"/>
      <c r="J7" s="7"/>
      <c r="K7" s="7"/>
      <c r="L7" s="6"/>
      <c r="M7" s="7"/>
      <c r="N7" s="7"/>
      <c r="O7" s="7"/>
      <c r="P7" s="7"/>
      <c r="Q7" s="7"/>
      <c r="R7" s="29"/>
      <c r="S7" s="7"/>
      <c r="T7" s="7"/>
      <c r="U7" s="7"/>
      <c r="V7" s="7"/>
      <c r="W7" s="6"/>
      <c r="X7" s="7"/>
      <c r="Y7" s="7"/>
      <c r="AC7" s="36"/>
    </row>
    <row r="8" spans="1:31" s="8" customFormat="1" ht="14" customHeight="1">
      <c r="A8" s="23" t="s">
        <v>3</v>
      </c>
      <c r="B8" s="5">
        <v>240</v>
      </c>
      <c r="C8" s="18">
        <v>320</v>
      </c>
      <c r="D8" s="58"/>
      <c r="E8" s="9">
        <f>D8*C8</f>
        <v>0</v>
      </c>
      <c r="F8" s="9">
        <f>E8*1.7</f>
        <v>0</v>
      </c>
      <c r="G8" s="93">
        <f>D8*B8</f>
        <v>0</v>
      </c>
      <c r="H8" s="94">
        <f>D8*C8</f>
        <v>0</v>
      </c>
      <c r="I8" s="95"/>
      <c r="J8" s="7"/>
      <c r="K8" s="23" t="s">
        <v>4</v>
      </c>
      <c r="L8" s="5">
        <v>450</v>
      </c>
      <c r="M8" s="18">
        <v>450</v>
      </c>
      <c r="N8" s="58"/>
      <c r="O8" s="9">
        <f>N8*M8</f>
        <v>0</v>
      </c>
      <c r="P8" s="9">
        <f>O8*2</f>
        <v>0</v>
      </c>
      <c r="Q8" s="102">
        <f>N8*L8</f>
        <v>0</v>
      </c>
      <c r="R8" s="103">
        <f>N8*M8</f>
        <v>0</v>
      </c>
      <c r="S8" s="95"/>
      <c r="T8" s="9"/>
      <c r="U8" s="7"/>
      <c r="V8" s="70" t="s">
        <v>5</v>
      </c>
      <c r="W8" s="19">
        <v>168</v>
      </c>
      <c r="X8" s="20">
        <f>W8*5</f>
        <v>840</v>
      </c>
      <c r="Y8" s="89"/>
      <c r="Z8" s="71">
        <f>Y8*X8</f>
        <v>0</v>
      </c>
      <c r="AA8" s="71">
        <f>Z8*2</f>
        <v>0</v>
      </c>
      <c r="AB8" s="108">
        <f>Y8*W8</f>
        <v>0</v>
      </c>
      <c r="AC8" s="109">
        <f>Y8*X8</f>
        <v>0</v>
      </c>
      <c r="AD8" s="110"/>
      <c r="AE8" s="90" t="s">
        <v>109</v>
      </c>
    </row>
    <row r="9" spans="1:31" s="8" customFormat="1" ht="14" customHeight="1">
      <c r="A9" s="23" t="s">
        <v>6</v>
      </c>
      <c r="B9" s="5">
        <v>192</v>
      </c>
      <c r="C9" s="18">
        <v>512</v>
      </c>
      <c r="D9" s="58"/>
      <c r="E9" s="9">
        <f t="shared" ref="E9:E52" si="0">D9*C9</f>
        <v>0</v>
      </c>
      <c r="F9" s="9">
        <f t="shared" ref="F9:F19" si="1">E9*1.7</f>
        <v>0</v>
      </c>
      <c r="G9" s="93">
        <f t="shared" ref="G9:G56" si="2">D9*B9</f>
        <v>0</v>
      </c>
      <c r="H9" s="94">
        <f t="shared" ref="H9:H52" si="3">D9*C9</f>
        <v>0</v>
      </c>
      <c r="I9" s="95"/>
      <c r="J9" s="7"/>
      <c r="K9" s="23" t="s">
        <v>7</v>
      </c>
      <c r="L9" s="5">
        <v>450</v>
      </c>
      <c r="M9" s="18">
        <v>525</v>
      </c>
      <c r="N9" s="58"/>
      <c r="O9" s="9">
        <f t="shared" ref="O9:O10" si="4">N9*M9</f>
        <v>0</v>
      </c>
      <c r="P9" s="9">
        <f>O9*2</f>
        <v>0</v>
      </c>
      <c r="Q9" s="102">
        <f t="shared" ref="Q9:Q10" si="5">N9*L9</f>
        <v>0</v>
      </c>
      <c r="R9" s="103">
        <f t="shared" ref="R9:R10" si="6">N9*M9</f>
        <v>0</v>
      </c>
      <c r="S9" s="95"/>
      <c r="T9" s="9"/>
      <c r="U9" s="7"/>
      <c r="V9" s="72" t="s">
        <v>8</v>
      </c>
      <c r="W9" s="5">
        <v>168</v>
      </c>
      <c r="X9" s="18">
        <f>W9*6.25</f>
        <v>1050</v>
      </c>
      <c r="Y9" s="89"/>
      <c r="Z9" s="10">
        <f t="shared" ref="Z9:Z13" si="7">Y9*X9</f>
        <v>0</v>
      </c>
      <c r="AA9" s="10">
        <f t="shared" ref="AA9:AA12" si="8">Z9*2</f>
        <v>0</v>
      </c>
      <c r="AB9" s="104">
        <f t="shared" ref="AB9:AB12" si="9">Y9*W9</f>
        <v>0</v>
      </c>
      <c r="AC9" s="111">
        <f t="shared" ref="AC9:AC12" si="10">Y9*X9</f>
        <v>0</v>
      </c>
      <c r="AD9" s="112"/>
      <c r="AE9" s="75" t="s">
        <v>107</v>
      </c>
    </row>
    <row r="10" spans="1:31" s="8" customFormat="1" ht="14" customHeight="1">
      <c r="A10" s="23" t="s">
        <v>9</v>
      </c>
      <c r="B10" s="5">
        <v>192</v>
      </c>
      <c r="C10" s="18">
        <v>1024</v>
      </c>
      <c r="D10" s="59"/>
      <c r="E10" s="9">
        <f t="shared" si="0"/>
        <v>0</v>
      </c>
      <c r="F10" s="9">
        <f t="shared" si="1"/>
        <v>0</v>
      </c>
      <c r="G10" s="93">
        <f t="shared" si="2"/>
        <v>0</v>
      </c>
      <c r="H10" s="94">
        <f t="shared" si="3"/>
        <v>0</v>
      </c>
      <c r="I10" s="95"/>
      <c r="J10" s="7"/>
      <c r="K10" s="23" t="s">
        <v>10</v>
      </c>
      <c r="L10" s="5">
        <v>450</v>
      </c>
      <c r="M10" s="18">
        <v>600</v>
      </c>
      <c r="N10" s="58"/>
      <c r="O10" s="9">
        <f t="shared" si="4"/>
        <v>0</v>
      </c>
      <c r="P10" s="9">
        <f>O10*2</f>
        <v>0</v>
      </c>
      <c r="Q10" s="102">
        <f t="shared" si="5"/>
        <v>0</v>
      </c>
      <c r="R10" s="103">
        <f t="shared" si="6"/>
        <v>0</v>
      </c>
      <c r="S10" s="95"/>
      <c r="T10" s="9"/>
      <c r="U10" s="7"/>
      <c r="V10" s="72" t="s">
        <v>11</v>
      </c>
      <c r="W10" s="5">
        <v>168</v>
      </c>
      <c r="X10" s="18">
        <f>W10*7.5</f>
        <v>1260</v>
      </c>
      <c r="Y10" s="89"/>
      <c r="Z10" s="10">
        <f t="shared" si="7"/>
        <v>0</v>
      </c>
      <c r="AA10" s="10">
        <f t="shared" si="8"/>
        <v>0</v>
      </c>
      <c r="AB10" s="104">
        <f t="shared" si="9"/>
        <v>0</v>
      </c>
      <c r="AC10" s="111">
        <f t="shared" si="10"/>
        <v>0</v>
      </c>
      <c r="AD10" s="112"/>
      <c r="AE10" s="76" t="s">
        <v>108</v>
      </c>
    </row>
    <row r="11" spans="1:31" s="8" customFormat="1" ht="14" customHeight="1">
      <c r="A11" s="14" t="s">
        <v>12</v>
      </c>
      <c r="B11" s="19">
        <v>256</v>
      </c>
      <c r="C11" s="20">
        <v>512</v>
      </c>
      <c r="D11" s="58"/>
      <c r="E11" s="87">
        <f t="shared" si="0"/>
        <v>0</v>
      </c>
      <c r="F11" s="87">
        <f t="shared" si="1"/>
        <v>0</v>
      </c>
      <c r="G11" s="96">
        <f t="shared" si="2"/>
        <v>0</v>
      </c>
      <c r="H11" s="97">
        <f t="shared" si="3"/>
        <v>0</v>
      </c>
      <c r="I11" s="98"/>
      <c r="J11" s="11"/>
      <c r="Q11" s="104"/>
      <c r="R11" s="104"/>
      <c r="S11" s="95"/>
      <c r="T11" s="9"/>
      <c r="U11" s="7"/>
      <c r="V11" s="72" t="s">
        <v>13</v>
      </c>
      <c r="W11" s="5">
        <v>168</v>
      </c>
      <c r="X11" s="18">
        <f>W11*8.75</f>
        <v>1470</v>
      </c>
      <c r="Y11" s="89"/>
      <c r="Z11" s="10">
        <f t="shared" si="7"/>
        <v>0</v>
      </c>
      <c r="AA11" s="10">
        <f t="shared" si="8"/>
        <v>0</v>
      </c>
      <c r="AB11" s="104">
        <f t="shared" si="9"/>
        <v>0</v>
      </c>
      <c r="AC11" s="111">
        <f t="shared" si="10"/>
        <v>0</v>
      </c>
      <c r="AD11" s="112"/>
      <c r="AE11" s="62"/>
    </row>
    <row r="12" spans="1:31" s="8" customFormat="1" ht="14" customHeight="1">
      <c r="A12" s="23" t="s">
        <v>14</v>
      </c>
      <c r="B12" s="5">
        <v>512</v>
      </c>
      <c r="C12" s="18">
        <v>1280</v>
      </c>
      <c r="D12" s="58"/>
      <c r="E12" s="9">
        <f t="shared" si="0"/>
        <v>0</v>
      </c>
      <c r="F12" s="9">
        <f t="shared" si="1"/>
        <v>0</v>
      </c>
      <c r="G12" s="93">
        <f t="shared" si="2"/>
        <v>0</v>
      </c>
      <c r="H12" s="94">
        <f t="shared" si="3"/>
        <v>0</v>
      </c>
      <c r="I12" s="95"/>
      <c r="J12" s="11"/>
      <c r="K12" s="23"/>
      <c r="L12" s="5">
        <v>78</v>
      </c>
      <c r="M12" s="18">
        <v>624</v>
      </c>
      <c r="N12" s="58"/>
      <c r="O12" s="9">
        <f t="shared" ref="O12:O17" si="11">N12*M12</f>
        <v>0</v>
      </c>
      <c r="P12" s="9">
        <f t="shared" ref="P12:P17" si="12">O12*2.6</f>
        <v>0</v>
      </c>
      <c r="Q12" s="102">
        <f t="shared" ref="Q12" si="13">N12*L12</f>
        <v>0</v>
      </c>
      <c r="R12" s="103">
        <f t="shared" ref="R12" si="14">N12*M12</f>
        <v>0</v>
      </c>
      <c r="S12" s="95"/>
      <c r="T12" s="9"/>
      <c r="U12" s="6"/>
      <c r="V12" s="73" t="s">
        <v>16</v>
      </c>
      <c r="W12" s="37">
        <v>168</v>
      </c>
      <c r="X12" s="68">
        <f>W12*10</f>
        <v>1680</v>
      </c>
      <c r="Y12" s="89"/>
      <c r="Z12" s="67">
        <f t="shared" si="7"/>
        <v>0</v>
      </c>
      <c r="AA12" s="67">
        <f t="shared" si="8"/>
        <v>0</v>
      </c>
      <c r="AB12" s="113">
        <f t="shared" si="9"/>
        <v>0</v>
      </c>
      <c r="AC12" s="114">
        <f t="shared" si="10"/>
        <v>0</v>
      </c>
      <c r="AD12" s="115"/>
      <c r="AE12" s="74"/>
    </row>
    <row r="13" spans="1:31" s="8" customFormat="1" ht="14" customHeight="1">
      <c r="A13" s="23" t="s">
        <v>17</v>
      </c>
      <c r="B13" s="5">
        <v>512</v>
      </c>
      <c r="C13" s="18">
        <v>1536</v>
      </c>
      <c r="D13" s="58"/>
      <c r="E13" s="9">
        <f t="shared" si="0"/>
        <v>0</v>
      </c>
      <c r="F13" s="9">
        <f t="shared" si="1"/>
        <v>0</v>
      </c>
      <c r="G13" s="93">
        <f t="shared" si="2"/>
        <v>0</v>
      </c>
      <c r="H13" s="94">
        <f t="shared" si="3"/>
        <v>0</v>
      </c>
      <c r="I13" s="95"/>
      <c r="J13" s="7"/>
      <c r="K13" s="23" t="s">
        <v>15</v>
      </c>
      <c r="L13" s="5">
        <v>78</v>
      </c>
      <c r="M13" s="18">
        <v>832</v>
      </c>
      <c r="N13" s="58"/>
      <c r="O13" s="9">
        <f t="shared" si="11"/>
        <v>0</v>
      </c>
      <c r="P13" s="9">
        <f t="shared" si="12"/>
        <v>0</v>
      </c>
      <c r="Q13" s="102">
        <f t="shared" ref="Q13:Q17" si="15">N13*L13</f>
        <v>0</v>
      </c>
      <c r="R13" s="103">
        <f t="shared" ref="R13:R17" si="16">N13*M13</f>
        <v>0</v>
      </c>
      <c r="S13" s="95"/>
      <c r="T13" s="9"/>
      <c r="U13" s="6"/>
      <c r="Y13" s="25"/>
      <c r="Z13" s="10">
        <f t="shared" si="7"/>
        <v>0</v>
      </c>
      <c r="AA13" s="10"/>
      <c r="AB13" s="104"/>
      <c r="AC13" s="111"/>
      <c r="AD13" s="112"/>
      <c r="AE13" s="17"/>
    </row>
    <row r="14" spans="1:31" s="8" customFormat="1" ht="14" customHeight="1">
      <c r="A14" s="63" t="s">
        <v>106</v>
      </c>
      <c r="B14" s="64">
        <v>256</v>
      </c>
      <c r="C14" s="65">
        <v>896</v>
      </c>
      <c r="D14" s="58"/>
      <c r="E14" s="9">
        <f t="shared" si="0"/>
        <v>0</v>
      </c>
      <c r="F14" s="9">
        <f t="shared" si="1"/>
        <v>0</v>
      </c>
      <c r="G14" s="93">
        <f t="shared" si="2"/>
        <v>0</v>
      </c>
      <c r="H14" s="94">
        <f t="shared" si="3"/>
        <v>0</v>
      </c>
      <c r="I14" s="95"/>
      <c r="J14" s="7"/>
      <c r="K14" s="23" t="s">
        <v>18</v>
      </c>
      <c r="L14" s="5">
        <v>78</v>
      </c>
      <c r="M14" s="18">
        <v>1040</v>
      </c>
      <c r="N14" s="58"/>
      <c r="O14" s="9">
        <f t="shared" si="11"/>
        <v>0</v>
      </c>
      <c r="P14" s="9">
        <f t="shared" si="12"/>
        <v>0</v>
      </c>
      <c r="Q14" s="102">
        <f t="shared" si="15"/>
        <v>0</v>
      </c>
      <c r="R14" s="103">
        <f t="shared" si="16"/>
        <v>0</v>
      </c>
      <c r="S14" s="95"/>
      <c r="T14" s="9"/>
      <c r="U14" s="6"/>
      <c r="V14" s="135"/>
      <c r="W14" s="124"/>
      <c r="X14" s="136"/>
      <c r="Y14" s="127"/>
      <c r="Z14" s="125"/>
      <c r="AA14" s="125"/>
      <c r="AB14" s="137"/>
      <c r="AC14" s="138"/>
      <c r="AD14" s="139"/>
      <c r="AE14" s="141"/>
    </row>
    <row r="15" spans="1:31" s="8" customFormat="1" ht="14" customHeight="1">
      <c r="A15" s="23" t="s">
        <v>19</v>
      </c>
      <c r="B15" s="5">
        <v>256</v>
      </c>
      <c r="C15" s="18">
        <v>1024</v>
      </c>
      <c r="D15" s="58"/>
      <c r="E15" s="9">
        <f t="shared" si="0"/>
        <v>0</v>
      </c>
      <c r="F15" s="9">
        <f t="shared" si="1"/>
        <v>0</v>
      </c>
      <c r="G15" s="93">
        <f t="shared" si="2"/>
        <v>0</v>
      </c>
      <c r="H15" s="94">
        <f t="shared" si="3"/>
        <v>0</v>
      </c>
      <c r="I15" s="95"/>
      <c r="J15" s="7"/>
      <c r="K15" s="23" t="s">
        <v>20</v>
      </c>
      <c r="L15" s="5">
        <v>78</v>
      </c>
      <c r="M15" s="18">
        <v>1248</v>
      </c>
      <c r="N15" s="58"/>
      <c r="O15" s="9">
        <f t="shared" si="11"/>
        <v>0</v>
      </c>
      <c r="P15" s="9">
        <f t="shared" si="12"/>
        <v>0</v>
      </c>
      <c r="Q15" s="102">
        <f t="shared" si="15"/>
        <v>0</v>
      </c>
      <c r="R15" s="103">
        <f t="shared" si="16"/>
        <v>0</v>
      </c>
      <c r="S15" s="95"/>
      <c r="T15" s="9"/>
      <c r="U15" s="7"/>
      <c r="V15" s="140" t="s">
        <v>122</v>
      </c>
      <c r="W15" s="19">
        <v>168</v>
      </c>
      <c r="X15" s="20">
        <f>W15*5</f>
        <v>840</v>
      </c>
      <c r="Y15" s="13"/>
      <c r="Z15" s="71">
        <f>Y15*X15</f>
        <v>0</v>
      </c>
      <c r="AA15" s="71">
        <f>Z15*2</f>
        <v>0</v>
      </c>
      <c r="AB15" s="108">
        <f t="shared" ref="AB15:AB19" si="17">Y15*W15</f>
        <v>0</v>
      </c>
      <c r="AC15" s="109">
        <f t="shared" ref="AC15:AC19" si="18">Y15*X15</f>
        <v>0</v>
      </c>
      <c r="AD15" s="110"/>
      <c r="AE15" s="142" t="s">
        <v>110</v>
      </c>
    </row>
    <row r="16" spans="1:31" s="8" customFormat="1" ht="14" customHeight="1">
      <c r="A16" s="14" t="s">
        <v>21</v>
      </c>
      <c r="B16" s="19">
        <v>256</v>
      </c>
      <c r="C16" s="21">
        <v>1280</v>
      </c>
      <c r="D16" s="58"/>
      <c r="E16" s="9">
        <f t="shared" si="0"/>
        <v>0</v>
      </c>
      <c r="F16" s="9">
        <f t="shared" si="1"/>
        <v>0</v>
      </c>
      <c r="G16" s="93">
        <f t="shared" si="2"/>
        <v>0</v>
      </c>
      <c r="H16" s="94">
        <f t="shared" si="3"/>
        <v>0</v>
      </c>
      <c r="I16" s="95"/>
      <c r="J16" s="7"/>
      <c r="K16" s="91" t="s">
        <v>22</v>
      </c>
      <c r="L16" s="5">
        <v>39</v>
      </c>
      <c r="M16" s="18">
        <v>728</v>
      </c>
      <c r="N16" s="58"/>
      <c r="O16" s="9">
        <f t="shared" si="11"/>
        <v>0</v>
      </c>
      <c r="P16" s="9">
        <f t="shared" si="12"/>
        <v>0</v>
      </c>
      <c r="Q16" s="102">
        <f t="shared" si="15"/>
        <v>0</v>
      </c>
      <c r="R16" s="103">
        <f t="shared" si="16"/>
        <v>0</v>
      </c>
      <c r="S16" s="95"/>
      <c r="T16" s="9"/>
      <c r="U16" s="7"/>
      <c r="V16" s="72" t="s">
        <v>8</v>
      </c>
      <c r="W16" s="5">
        <v>168</v>
      </c>
      <c r="X16" s="18">
        <f>W16*6.25</f>
        <v>1050</v>
      </c>
      <c r="Y16" s="13"/>
      <c r="Z16" s="10">
        <f t="shared" ref="Z16:Z19" si="19">Y16*X16</f>
        <v>0</v>
      </c>
      <c r="AA16" s="10">
        <f t="shared" ref="AA16:AA19" si="20">Z16*2</f>
        <v>0</v>
      </c>
      <c r="AB16" s="104">
        <f t="shared" si="17"/>
        <v>0</v>
      </c>
      <c r="AC16" s="111">
        <f t="shared" si="18"/>
        <v>0</v>
      </c>
      <c r="AD16" s="112"/>
      <c r="AE16" s="272" t="s">
        <v>105</v>
      </c>
    </row>
    <row r="17" spans="1:31" s="8" customFormat="1" ht="14" customHeight="1">
      <c r="A17" s="23" t="s">
        <v>23</v>
      </c>
      <c r="B17" s="5">
        <v>256</v>
      </c>
      <c r="C17" s="18">
        <v>1536</v>
      </c>
      <c r="D17" s="58"/>
      <c r="E17" s="9">
        <f t="shared" si="0"/>
        <v>0</v>
      </c>
      <c r="F17" s="9">
        <f t="shared" si="1"/>
        <v>0</v>
      </c>
      <c r="G17" s="93">
        <f t="shared" si="2"/>
        <v>0</v>
      </c>
      <c r="H17" s="94">
        <f t="shared" si="3"/>
        <v>0</v>
      </c>
      <c r="I17" s="95"/>
      <c r="J17" s="7"/>
      <c r="K17" s="91" t="s">
        <v>24</v>
      </c>
      <c r="L17" s="5">
        <v>39</v>
      </c>
      <c r="M17" s="18">
        <v>832</v>
      </c>
      <c r="N17" s="58"/>
      <c r="O17" s="9">
        <f t="shared" si="11"/>
        <v>0</v>
      </c>
      <c r="P17" s="9">
        <f t="shared" si="12"/>
        <v>0</v>
      </c>
      <c r="Q17" s="102">
        <f t="shared" si="15"/>
        <v>0</v>
      </c>
      <c r="R17" s="103">
        <f t="shared" si="16"/>
        <v>0</v>
      </c>
      <c r="S17" s="95"/>
      <c r="T17" s="9"/>
      <c r="U17" s="7"/>
      <c r="V17" s="72" t="s">
        <v>11</v>
      </c>
      <c r="W17" s="5">
        <v>168</v>
      </c>
      <c r="X17" s="18">
        <f>W17*7.5</f>
        <v>1260</v>
      </c>
      <c r="Y17" s="13"/>
      <c r="Z17" s="10">
        <f t="shared" si="19"/>
        <v>0</v>
      </c>
      <c r="AA17" s="10">
        <f t="shared" si="20"/>
        <v>0</v>
      </c>
      <c r="AB17" s="104">
        <f t="shared" si="17"/>
        <v>0</v>
      </c>
      <c r="AC17" s="111">
        <f t="shared" si="18"/>
        <v>0</v>
      </c>
      <c r="AD17" s="112"/>
      <c r="AE17" s="66"/>
    </row>
    <row r="18" spans="1:31" s="8" customFormat="1" ht="14" customHeight="1">
      <c r="A18" s="23" t="s">
        <v>25</v>
      </c>
      <c r="B18" s="5">
        <v>256</v>
      </c>
      <c r="C18" s="18">
        <v>2048</v>
      </c>
      <c r="D18" s="59"/>
      <c r="E18" s="9">
        <f t="shared" si="0"/>
        <v>0</v>
      </c>
      <c r="F18" s="9">
        <f t="shared" si="1"/>
        <v>0</v>
      </c>
      <c r="G18" s="93">
        <f t="shared" si="2"/>
        <v>0</v>
      </c>
      <c r="H18" s="94">
        <f t="shared" si="3"/>
        <v>0</v>
      </c>
      <c r="I18" s="95"/>
      <c r="J18" s="7"/>
      <c r="Q18" s="104"/>
      <c r="R18" s="104"/>
      <c r="S18" s="95"/>
      <c r="T18" s="9"/>
      <c r="U18" s="7"/>
      <c r="V18" s="72" t="s">
        <v>13</v>
      </c>
      <c r="W18" s="5">
        <v>168</v>
      </c>
      <c r="X18" s="18">
        <f>W18*8.75</f>
        <v>1470</v>
      </c>
      <c r="Y18" s="13"/>
      <c r="Z18" s="10">
        <f t="shared" si="19"/>
        <v>0</v>
      </c>
      <c r="AA18" s="10">
        <f t="shared" si="20"/>
        <v>0</v>
      </c>
      <c r="AB18" s="104">
        <f t="shared" si="17"/>
        <v>0</v>
      </c>
      <c r="AC18" s="111">
        <f t="shared" si="18"/>
        <v>0</v>
      </c>
      <c r="AD18" s="112"/>
      <c r="AE18" s="66"/>
    </row>
    <row r="19" spans="1:31" s="8" customFormat="1" ht="14" customHeight="1">
      <c r="A19" s="14" t="s">
        <v>27</v>
      </c>
      <c r="B19" s="19">
        <v>300</v>
      </c>
      <c r="C19" s="20">
        <v>800</v>
      </c>
      <c r="D19" s="58"/>
      <c r="E19" s="88">
        <f t="shared" si="0"/>
        <v>0</v>
      </c>
      <c r="F19" s="88">
        <f t="shared" si="1"/>
        <v>0</v>
      </c>
      <c r="G19" s="99">
        <f t="shared" si="2"/>
        <v>0</v>
      </c>
      <c r="H19" s="100">
        <f t="shared" si="3"/>
        <v>0</v>
      </c>
      <c r="I19" s="101"/>
      <c r="J19" s="7"/>
      <c r="K19" s="23" t="s">
        <v>26</v>
      </c>
      <c r="L19" s="5">
        <v>32</v>
      </c>
      <c r="M19" s="18">
        <v>768</v>
      </c>
      <c r="N19" s="58"/>
      <c r="O19" s="9">
        <f t="shared" ref="O19:O27" si="21">N19*M19</f>
        <v>0</v>
      </c>
      <c r="P19" s="9">
        <f>O19*3.5</f>
        <v>0</v>
      </c>
      <c r="Q19" s="102">
        <f t="shared" ref="Q19:Q27" si="22">N19*L19</f>
        <v>0</v>
      </c>
      <c r="R19" s="103">
        <f t="shared" ref="R19:R27" si="23">N19*M19</f>
        <v>0</v>
      </c>
      <c r="S19" s="95"/>
      <c r="T19" s="9"/>
      <c r="U19" s="7"/>
      <c r="V19" s="73" t="s">
        <v>16</v>
      </c>
      <c r="W19" s="37">
        <v>168</v>
      </c>
      <c r="X19" s="68">
        <f>W19*10</f>
        <v>1680</v>
      </c>
      <c r="Y19" s="13"/>
      <c r="Z19" s="67">
        <f t="shared" si="19"/>
        <v>0</v>
      </c>
      <c r="AA19" s="67">
        <f t="shared" si="20"/>
        <v>0</v>
      </c>
      <c r="AB19" s="116">
        <f t="shared" si="17"/>
        <v>0</v>
      </c>
      <c r="AC19" s="117">
        <f t="shared" si="18"/>
        <v>0</v>
      </c>
      <c r="AD19" s="115"/>
      <c r="AE19" s="69"/>
    </row>
    <row r="20" spans="1:31" s="8" customFormat="1" ht="14" customHeight="1">
      <c r="A20" s="14" t="s">
        <v>29</v>
      </c>
      <c r="B20" s="19">
        <v>182</v>
      </c>
      <c r="C20" s="21">
        <f>5.33333*B20</f>
        <v>970.66606000000002</v>
      </c>
      <c r="D20" s="58"/>
      <c r="E20" s="87">
        <f t="shared" si="0"/>
        <v>0</v>
      </c>
      <c r="F20" s="87">
        <f>E20*2</f>
        <v>0</v>
      </c>
      <c r="G20" s="96">
        <f t="shared" si="2"/>
        <v>0</v>
      </c>
      <c r="H20" s="97">
        <f t="shared" si="3"/>
        <v>0</v>
      </c>
      <c r="I20" s="98"/>
      <c r="J20" s="7"/>
      <c r="K20" s="23" t="s">
        <v>28</v>
      </c>
      <c r="L20" s="5">
        <v>32</v>
      </c>
      <c r="M20" s="18">
        <v>960</v>
      </c>
      <c r="N20" s="58"/>
      <c r="O20" s="9">
        <f t="shared" si="21"/>
        <v>0</v>
      </c>
      <c r="P20" s="9">
        <f>O20*3.5</f>
        <v>0</v>
      </c>
      <c r="Q20" s="102">
        <f t="shared" si="22"/>
        <v>0</v>
      </c>
      <c r="R20" s="103">
        <f t="shared" si="23"/>
        <v>0</v>
      </c>
      <c r="S20" s="95"/>
      <c r="T20" s="9"/>
      <c r="U20" s="7"/>
      <c r="V20" s="23" t="s">
        <v>121</v>
      </c>
      <c r="W20" s="5">
        <v>1</v>
      </c>
      <c r="X20" s="18">
        <v>12.5</v>
      </c>
      <c r="Y20" s="58"/>
      <c r="Z20" s="9">
        <f>Y20*X20</f>
        <v>0</v>
      </c>
      <c r="AA20" s="9">
        <f>Z20*2</f>
        <v>0</v>
      </c>
      <c r="AB20" s="102">
        <f>Y20*W20</f>
        <v>0</v>
      </c>
      <c r="AC20" s="103">
        <f>Y20*X20</f>
        <v>0</v>
      </c>
      <c r="AD20" s="121"/>
      <c r="AE20" s="121"/>
    </row>
    <row r="21" spans="1:31" s="8" customFormat="1" ht="14" customHeight="1">
      <c r="A21" s="23" t="s">
        <v>32</v>
      </c>
      <c r="B21" s="5">
        <v>182</v>
      </c>
      <c r="C21" s="18">
        <f>80/12*182</f>
        <v>1213.3333333333335</v>
      </c>
      <c r="D21" s="58"/>
      <c r="E21" s="9">
        <f t="shared" si="0"/>
        <v>0</v>
      </c>
      <c r="F21" s="9">
        <f t="shared" ref="F21:F52" si="24">E21*2</f>
        <v>0</v>
      </c>
      <c r="G21" s="93">
        <f t="shared" si="2"/>
        <v>0</v>
      </c>
      <c r="H21" s="94">
        <f t="shared" si="3"/>
        <v>0</v>
      </c>
      <c r="I21" s="95"/>
      <c r="J21" s="7"/>
      <c r="K21" s="23" t="s">
        <v>30</v>
      </c>
      <c r="L21" s="5">
        <v>32</v>
      </c>
      <c r="M21" s="18">
        <v>1152</v>
      </c>
      <c r="N21" s="58"/>
      <c r="O21" s="9">
        <f t="shared" si="21"/>
        <v>0</v>
      </c>
      <c r="P21" s="9">
        <f>O21*3.5</f>
        <v>0</v>
      </c>
      <c r="Q21" s="102">
        <f t="shared" si="22"/>
        <v>0</v>
      </c>
      <c r="R21" s="103">
        <f t="shared" si="23"/>
        <v>0</v>
      </c>
      <c r="S21" s="95"/>
      <c r="T21" s="9"/>
      <c r="U21" s="7"/>
      <c r="V21" s="23" t="s">
        <v>97</v>
      </c>
      <c r="W21" s="5">
        <v>91</v>
      </c>
      <c r="X21" s="18">
        <v>485.5</v>
      </c>
      <c r="Y21" s="58"/>
      <c r="Z21" s="9">
        <f>Y21*X21</f>
        <v>0</v>
      </c>
      <c r="AA21" s="9">
        <f>Z21*2</f>
        <v>0</v>
      </c>
      <c r="AB21" s="102">
        <f>Y21*W21</f>
        <v>0</v>
      </c>
      <c r="AC21" s="103">
        <f>Y21*X21</f>
        <v>0</v>
      </c>
      <c r="AD21" s="121"/>
      <c r="AE21" s="121"/>
    </row>
    <row r="22" spans="1:31" s="8" customFormat="1" ht="14" customHeight="1">
      <c r="A22" s="23" t="s">
        <v>35</v>
      </c>
      <c r="B22" s="5">
        <v>182</v>
      </c>
      <c r="C22" s="18">
        <f>8*182</f>
        <v>1456</v>
      </c>
      <c r="D22" s="58"/>
      <c r="E22" s="9">
        <f t="shared" si="0"/>
        <v>0</v>
      </c>
      <c r="F22" s="9">
        <f t="shared" si="24"/>
        <v>0</v>
      </c>
      <c r="G22" s="93">
        <f t="shared" si="2"/>
        <v>0</v>
      </c>
      <c r="H22" s="94">
        <f t="shared" si="3"/>
        <v>0</v>
      </c>
      <c r="I22" s="95"/>
      <c r="J22" s="7"/>
      <c r="K22" s="23" t="s">
        <v>33</v>
      </c>
      <c r="L22" s="5">
        <v>32</v>
      </c>
      <c r="M22" s="18">
        <v>1344</v>
      </c>
      <c r="N22" s="58"/>
      <c r="O22" s="9">
        <f t="shared" si="21"/>
        <v>0</v>
      </c>
      <c r="P22" s="9">
        <f>O22*3.5</f>
        <v>0</v>
      </c>
      <c r="Q22" s="102">
        <f t="shared" si="22"/>
        <v>0</v>
      </c>
      <c r="R22" s="103">
        <f t="shared" si="23"/>
        <v>0</v>
      </c>
      <c r="S22" s="95"/>
      <c r="T22" s="9"/>
      <c r="U22" s="7"/>
      <c r="V22" s="23" t="s">
        <v>31</v>
      </c>
      <c r="W22" s="5">
        <v>30</v>
      </c>
      <c r="X22" s="18">
        <v>960</v>
      </c>
      <c r="Y22" s="58"/>
      <c r="Z22" s="10">
        <f>Y22*X22</f>
        <v>0</v>
      </c>
      <c r="AA22" s="10">
        <f>Z22*3</f>
        <v>0</v>
      </c>
      <c r="AB22" s="104">
        <f>Y22*W22</f>
        <v>0</v>
      </c>
      <c r="AC22" s="111">
        <f>Y22*X22</f>
        <v>0</v>
      </c>
      <c r="AD22" s="123"/>
      <c r="AE22" s="123"/>
    </row>
    <row r="23" spans="1:31" s="8" customFormat="1" ht="14" customHeight="1">
      <c r="A23" s="91" t="s">
        <v>38</v>
      </c>
      <c r="B23" s="5">
        <v>91</v>
      </c>
      <c r="C23" s="18">
        <v>849</v>
      </c>
      <c r="D23" s="58"/>
      <c r="E23" s="9">
        <f t="shared" si="0"/>
        <v>0</v>
      </c>
      <c r="F23" s="9">
        <f t="shared" si="24"/>
        <v>0</v>
      </c>
      <c r="G23" s="93">
        <f t="shared" si="2"/>
        <v>0</v>
      </c>
      <c r="H23" s="94">
        <f t="shared" si="3"/>
        <v>0</v>
      </c>
      <c r="I23" s="95"/>
      <c r="J23" s="7"/>
      <c r="K23" s="23" t="s">
        <v>36</v>
      </c>
      <c r="L23" s="5">
        <v>32</v>
      </c>
      <c r="M23" s="18">
        <v>1536</v>
      </c>
      <c r="N23" s="59"/>
      <c r="O23" s="9">
        <f t="shared" si="21"/>
        <v>0</v>
      </c>
      <c r="P23" s="9">
        <f>O23*3.5</f>
        <v>0</v>
      </c>
      <c r="Q23" s="102">
        <f t="shared" si="22"/>
        <v>0</v>
      </c>
      <c r="R23" s="103">
        <f t="shared" si="23"/>
        <v>0</v>
      </c>
      <c r="S23" s="95"/>
      <c r="T23" s="9"/>
      <c r="U23" s="7"/>
      <c r="V23" s="23" t="s">
        <v>34</v>
      </c>
      <c r="W23" s="5">
        <v>25</v>
      </c>
      <c r="X23" s="18">
        <v>800</v>
      </c>
      <c r="Y23" s="58"/>
      <c r="Z23" s="10">
        <f>Y23*X23</f>
        <v>0</v>
      </c>
      <c r="AA23" s="10">
        <f>Z23*3</f>
        <v>0</v>
      </c>
      <c r="AB23" s="104">
        <f>Y23*W23</f>
        <v>0</v>
      </c>
      <c r="AC23" s="111">
        <f>Y23*X23</f>
        <v>0</v>
      </c>
      <c r="AD23" s="123"/>
      <c r="AE23" s="123"/>
    </row>
    <row r="24" spans="1:31" s="8" customFormat="1" ht="14" customHeight="1">
      <c r="A24" s="91" t="s">
        <v>40</v>
      </c>
      <c r="B24" s="5">
        <v>182</v>
      </c>
      <c r="C24" s="18">
        <v>1942</v>
      </c>
      <c r="D24" s="59"/>
      <c r="E24" s="9">
        <f t="shared" si="0"/>
        <v>0</v>
      </c>
      <c r="F24" s="9">
        <f t="shared" si="24"/>
        <v>0</v>
      </c>
      <c r="G24" s="93">
        <f>D24/2*B24</f>
        <v>0</v>
      </c>
      <c r="H24" s="94">
        <f>D24/2*C24</f>
        <v>0</v>
      </c>
      <c r="I24" s="95"/>
      <c r="J24" s="7"/>
      <c r="K24" s="80" t="s">
        <v>39</v>
      </c>
      <c r="L24" s="19">
        <v>1</v>
      </c>
      <c r="M24" s="20">
        <v>54</v>
      </c>
      <c r="N24" s="58"/>
      <c r="O24" s="87">
        <f t="shared" si="21"/>
        <v>0</v>
      </c>
      <c r="P24" s="87">
        <f t="shared" ref="P24:P25" si="25">O24*3.5</f>
        <v>0</v>
      </c>
      <c r="Q24" s="105">
        <f t="shared" si="22"/>
        <v>0</v>
      </c>
      <c r="R24" s="106">
        <f t="shared" si="23"/>
        <v>0</v>
      </c>
      <c r="S24" s="98"/>
      <c r="T24" s="9"/>
      <c r="U24" s="7"/>
      <c r="V24" s="23" t="s">
        <v>37</v>
      </c>
      <c r="W24" s="5">
        <v>20</v>
      </c>
      <c r="X24" s="18">
        <v>640</v>
      </c>
      <c r="Y24" s="58"/>
      <c r="Z24" s="10">
        <f>Y24*X24</f>
        <v>0</v>
      </c>
      <c r="AA24" s="10">
        <f>Z24*3</f>
        <v>0</v>
      </c>
      <c r="AB24" s="104">
        <f>Y24*W24</f>
        <v>0</v>
      </c>
      <c r="AC24" s="111">
        <f>Y24*X24</f>
        <v>0</v>
      </c>
      <c r="AD24" s="123"/>
      <c r="AE24" s="123"/>
    </row>
    <row r="25" spans="1:31" s="8" customFormat="1" ht="14" customHeight="1">
      <c r="A25" s="14" t="s">
        <v>43</v>
      </c>
      <c r="B25" s="19">
        <v>112</v>
      </c>
      <c r="C25" s="20">
        <f>8*B25</f>
        <v>896</v>
      </c>
      <c r="D25" s="58"/>
      <c r="E25" s="87">
        <f t="shared" si="0"/>
        <v>0</v>
      </c>
      <c r="F25" s="87">
        <f t="shared" si="24"/>
        <v>0</v>
      </c>
      <c r="G25" s="96">
        <f t="shared" si="2"/>
        <v>0</v>
      </c>
      <c r="H25" s="97">
        <f t="shared" si="3"/>
        <v>0</v>
      </c>
      <c r="I25" s="98"/>
      <c r="J25" s="7"/>
      <c r="K25" s="79" t="s">
        <v>41</v>
      </c>
      <c r="L25" s="5">
        <v>1</v>
      </c>
      <c r="M25" s="18">
        <v>60</v>
      </c>
      <c r="N25" s="58"/>
      <c r="O25" s="9">
        <f t="shared" si="21"/>
        <v>0</v>
      </c>
      <c r="P25" s="9">
        <f t="shared" si="25"/>
        <v>0</v>
      </c>
      <c r="Q25" s="102">
        <f t="shared" si="22"/>
        <v>0</v>
      </c>
      <c r="R25" s="103">
        <f t="shared" si="23"/>
        <v>0</v>
      </c>
      <c r="S25" s="95"/>
      <c r="T25" s="12"/>
      <c r="U25" s="7"/>
      <c r="AB25" s="104"/>
      <c r="AC25" s="104"/>
      <c r="AD25" s="121"/>
      <c r="AE25" s="121"/>
    </row>
    <row r="26" spans="1:31" s="8" customFormat="1" ht="14" customHeight="1">
      <c r="A26" s="23" t="s">
        <v>46</v>
      </c>
      <c r="B26" s="5">
        <v>112</v>
      </c>
      <c r="C26" s="18">
        <v>1120</v>
      </c>
      <c r="D26" s="58"/>
      <c r="E26" s="9">
        <f t="shared" si="0"/>
        <v>0</v>
      </c>
      <c r="F26" s="9">
        <f t="shared" si="24"/>
        <v>0</v>
      </c>
      <c r="G26" s="93">
        <f t="shared" si="2"/>
        <v>0</v>
      </c>
      <c r="H26" s="94">
        <f t="shared" si="3"/>
        <v>0</v>
      </c>
      <c r="I26" s="95"/>
      <c r="J26" s="7"/>
      <c r="K26" s="79" t="s">
        <v>44</v>
      </c>
      <c r="L26" s="5">
        <v>1</v>
      </c>
      <c r="M26" s="18">
        <v>66</v>
      </c>
      <c r="N26" s="58"/>
      <c r="O26" s="9">
        <f t="shared" si="21"/>
        <v>0</v>
      </c>
      <c r="P26" s="12">
        <f>O26*3.5</f>
        <v>0</v>
      </c>
      <c r="Q26" s="102">
        <f t="shared" si="22"/>
        <v>0</v>
      </c>
      <c r="R26" s="103">
        <f t="shared" si="23"/>
        <v>0</v>
      </c>
      <c r="S26" s="95"/>
      <c r="V26" s="23" t="s">
        <v>42</v>
      </c>
      <c r="W26" s="5">
        <v>56</v>
      </c>
      <c r="X26" s="18">
        <v>672</v>
      </c>
      <c r="Y26" s="58"/>
      <c r="Z26" s="10">
        <f>Y26*X26</f>
        <v>0</v>
      </c>
      <c r="AA26" s="10">
        <f>Z26*2</f>
        <v>0</v>
      </c>
      <c r="AB26" s="104">
        <f>Y26*W26</f>
        <v>0</v>
      </c>
      <c r="AC26" s="111">
        <f>Y26*X26</f>
        <v>0</v>
      </c>
      <c r="AD26" s="121"/>
      <c r="AE26" s="121"/>
    </row>
    <row r="27" spans="1:31" s="8" customFormat="1" ht="14" customHeight="1">
      <c r="A27" s="23" t="s">
        <v>49</v>
      </c>
      <c r="B27" s="5">
        <v>112</v>
      </c>
      <c r="C27" s="18">
        <v>1344</v>
      </c>
      <c r="D27" s="58"/>
      <c r="E27" s="9">
        <f t="shared" si="0"/>
        <v>0</v>
      </c>
      <c r="F27" s="9">
        <f t="shared" si="24"/>
        <v>0</v>
      </c>
      <c r="G27" s="93">
        <f t="shared" si="2"/>
        <v>0</v>
      </c>
      <c r="H27" s="94">
        <f t="shared" si="3"/>
        <v>0</v>
      </c>
      <c r="I27" s="95"/>
      <c r="J27" s="7"/>
      <c r="K27" s="79" t="s">
        <v>47</v>
      </c>
      <c r="L27" s="5">
        <v>1</v>
      </c>
      <c r="M27" s="18">
        <v>72</v>
      </c>
      <c r="N27" s="58"/>
      <c r="O27" s="9">
        <f t="shared" si="21"/>
        <v>0</v>
      </c>
      <c r="P27" s="9">
        <f>O27*3.5</f>
        <v>0</v>
      </c>
      <c r="Q27" s="102">
        <f t="shared" si="22"/>
        <v>0</v>
      </c>
      <c r="R27" s="103">
        <f t="shared" si="23"/>
        <v>0</v>
      </c>
      <c r="S27" s="95"/>
      <c r="T27" s="9"/>
      <c r="U27" s="7"/>
      <c r="V27" s="23" t="s">
        <v>45</v>
      </c>
      <c r="W27" s="5">
        <v>56</v>
      </c>
      <c r="X27" s="18">
        <v>896</v>
      </c>
      <c r="Y27" s="58"/>
      <c r="Z27" s="10">
        <f>Y27*X27</f>
        <v>0</v>
      </c>
      <c r="AA27" s="10">
        <f>Z27*2</f>
        <v>0</v>
      </c>
      <c r="AB27" s="104">
        <f>Y27*W27</f>
        <v>0</v>
      </c>
      <c r="AC27" s="111">
        <f>Y27*X27</f>
        <v>0</v>
      </c>
      <c r="AD27" s="121"/>
      <c r="AE27" s="121"/>
    </row>
    <row r="28" spans="1:31" s="8" customFormat="1" ht="14" customHeight="1">
      <c r="A28" s="91" t="s">
        <v>51</v>
      </c>
      <c r="B28" s="5">
        <v>56</v>
      </c>
      <c r="C28" s="18">
        <v>784</v>
      </c>
      <c r="D28" s="58"/>
      <c r="E28" s="9">
        <f t="shared" si="0"/>
        <v>0</v>
      </c>
      <c r="F28" s="9">
        <f t="shared" si="24"/>
        <v>0</v>
      </c>
      <c r="G28" s="93">
        <f t="shared" si="2"/>
        <v>0</v>
      </c>
      <c r="H28" s="94">
        <f t="shared" si="3"/>
        <v>0</v>
      </c>
      <c r="I28" s="95"/>
      <c r="J28" s="7"/>
      <c r="Q28" s="104"/>
      <c r="R28" s="104"/>
      <c r="S28" s="95"/>
      <c r="T28" s="9"/>
      <c r="U28" s="7"/>
      <c r="AB28" s="104"/>
      <c r="AC28" s="104"/>
      <c r="AD28" s="121"/>
      <c r="AE28" s="121"/>
    </row>
    <row r="29" spans="1:31" s="8" customFormat="1" ht="14" customHeight="1">
      <c r="A29" s="91" t="s">
        <v>53</v>
      </c>
      <c r="B29" s="5">
        <v>112</v>
      </c>
      <c r="C29" s="18">
        <v>1792</v>
      </c>
      <c r="D29" s="59"/>
      <c r="E29" s="9">
        <f t="shared" si="0"/>
        <v>0</v>
      </c>
      <c r="F29" s="9">
        <f t="shared" si="24"/>
        <v>0</v>
      </c>
      <c r="G29" s="93">
        <f>D29/2*B29</f>
        <v>0</v>
      </c>
      <c r="H29" s="94">
        <f>D29/2*C29</f>
        <v>0</v>
      </c>
      <c r="I29" s="95"/>
      <c r="J29" s="7"/>
      <c r="K29" s="79" t="s">
        <v>52</v>
      </c>
      <c r="L29" s="5">
        <v>1</v>
      </c>
      <c r="M29" s="18">
        <v>32</v>
      </c>
      <c r="N29" s="58"/>
      <c r="O29" s="9">
        <f t="shared" ref="O29:O37" si="26">N29*M29</f>
        <v>0</v>
      </c>
      <c r="P29" s="9">
        <f t="shared" ref="P29:P37" si="27">O29*3.5</f>
        <v>0</v>
      </c>
      <c r="Q29" s="102">
        <f t="shared" ref="Q29:Q37" si="28">N29*L29</f>
        <v>0</v>
      </c>
      <c r="R29" s="103">
        <f t="shared" ref="R29:R37" si="29">N29*M29</f>
        <v>0</v>
      </c>
      <c r="S29" s="95"/>
      <c r="T29" s="9"/>
      <c r="U29" s="7"/>
      <c r="V29" s="16" t="s">
        <v>48</v>
      </c>
      <c r="W29" s="5">
        <v>120</v>
      </c>
      <c r="X29" s="18">
        <v>306</v>
      </c>
      <c r="Y29" s="58"/>
      <c r="Z29" s="10">
        <f>Y29*X29</f>
        <v>0</v>
      </c>
      <c r="AA29" s="10">
        <f>Z29*3</f>
        <v>0</v>
      </c>
      <c r="AB29" s="104">
        <f>Y29*W29</f>
        <v>0</v>
      </c>
      <c r="AC29" s="111">
        <f>Y29*X29</f>
        <v>0</v>
      </c>
      <c r="AD29" s="121"/>
      <c r="AE29" s="121"/>
    </row>
    <row r="30" spans="1:31" s="8" customFormat="1" ht="14" customHeight="1">
      <c r="A30" s="80" t="s">
        <v>55</v>
      </c>
      <c r="B30" s="19">
        <v>1</v>
      </c>
      <c r="C30" s="21">
        <v>20</v>
      </c>
      <c r="D30" s="58"/>
      <c r="E30" s="87">
        <f t="shared" si="0"/>
        <v>0</v>
      </c>
      <c r="F30" s="87">
        <f t="shared" si="24"/>
        <v>0</v>
      </c>
      <c r="G30" s="96">
        <f t="shared" si="2"/>
        <v>0</v>
      </c>
      <c r="H30" s="97">
        <f t="shared" si="3"/>
        <v>0</v>
      </c>
      <c r="I30" s="98"/>
      <c r="J30" s="7"/>
      <c r="K30" s="79" t="s">
        <v>54</v>
      </c>
      <c r="L30" s="5">
        <v>1</v>
      </c>
      <c r="M30" s="18">
        <v>40</v>
      </c>
      <c r="N30" s="58"/>
      <c r="O30" s="9">
        <f t="shared" si="26"/>
        <v>0</v>
      </c>
      <c r="P30" s="9">
        <f t="shared" si="27"/>
        <v>0</v>
      </c>
      <c r="Q30" s="102">
        <f t="shared" si="28"/>
        <v>0</v>
      </c>
      <c r="R30" s="103">
        <f t="shared" si="29"/>
        <v>0</v>
      </c>
      <c r="S30" s="95"/>
      <c r="T30" s="9"/>
      <c r="U30" s="7"/>
      <c r="V30" s="16" t="s">
        <v>50</v>
      </c>
      <c r="W30" s="5">
        <v>25</v>
      </c>
      <c r="X30" s="18">
        <v>192</v>
      </c>
      <c r="Y30" s="58"/>
      <c r="Z30" s="10">
        <f>Y30*X30</f>
        <v>0</v>
      </c>
      <c r="AA30" s="10">
        <f>Z30*3</f>
        <v>0</v>
      </c>
      <c r="AB30" s="104">
        <f>Y30*W30</f>
        <v>0</v>
      </c>
      <c r="AC30" s="111">
        <f>Y30*X30</f>
        <v>0</v>
      </c>
      <c r="AD30" s="121"/>
      <c r="AE30" s="121"/>
    </row>
    <row r="31" spans="1:31" s="8" customFormat="1" ht="14" customHeight="1">
      <c r="A31" s="79" t="s">
        <v>57</v>
      </c>
      <c r="B31" s="5">
        <v>1</v>
      </c>
      <c r="C31" s="18">
        <v>24</v>
      </c>
      <c r="D31" s="59"/>
      <c r="E31" s="9">
        <f t="shared" si="0"/>
        <v>0</v>
      </c>
      <c r="F31" s="9">
        <f t="shared" si="24"/>
        <v>0</v>
      </c>
      <c r="G31" s="93">
        <f t="shared" si="2"/>
        <v>0</v>
      </c>
      <c r="H31" s="94">
        <f t="shared" si="3"/>
        <v>0</v>
      </c>
      <c r="I31" s="95"/>
      <c r="J31" s="7"/>
      <c r="K31" s="79" t="s">
        <v>56</v>
      </c>
      <c r="L31" s="5">
        <v>1</v>
      </c>
      <c r="M31" s="18">
        <v>48</v>
      </c>
      <c r="N31" s="58"/>
      <c r="O31" s="9">
        <f t="shared" si="26"/>
        <v>0</v>
      </c>
      <c r="P31" s="9">
        <f t="shared" si="27"/>
        <v>0</v>
      </c>
      <c r="Q31" s="102">
        <f t="shared" si="28"/>
        <v>0</v>
      </c>
      <c r="R31" s="103">
        <f t="shared" si="29"/>
        <v>0</v>
      </c>
      <c r="S31" s="95"/>
      <c r="T31" s="9"/>
      <c r="U31" s="7"/>
      <c r="AB31" s="104"/>
      <c r="AC31" s="104"/>
      <c r="AD31" s="121"/>
      <c r="AE31" s="121"/>
    </row>
    <row r="32" spans="1:31" s="8" customFormat="1" ht="14" customHeight="1">
      <c r="A32" s="14" t="s">
        <v>59</v>
      </c>
      <c r="B32" s="19">
        <v>84</v>
      </c>
      <c r="C32" s="20">
        <v>896</v>
      </c>
      <c r="D32" s="58"/>
      <c r="E32" s="87">
        <f t="shared" si="0"/>
        <v>0</v>
      </c>
      <c r="F32" s="87">
        <f t="shared" si="24"/>
        <v>0</v>
      </c>
      <c r="G32" s="96">
        <f t="shared" si="2"/>
        <v>0</v>
      </c>
      <c r="H32" s="97">
        <f t="shared" si="3"/>
        <v>0</v>
      </c>
      <c r="I32" s="98"/>
      <c r="J32" s="7"/>
      <c r="K32" s="79" t="s">
        <v>58</v>
      </c>
      <c r="L32" s="5">
        <v>1</v>
      </c>
      <c r="M32" s="18">
        <v>56</v>
      </c>
      <c r="N32" s="58"/>
      <c r="O32" s="9">
        <f t="shared" si="26"/>
        <v>0</v>
      </c>
      <c r="P32" s="9">
        <f t="shared" si="27"/>
        <v>0</v>
      </c>
      <c r="Q32" s="102">
        <f t="shared" si="28"/>
        <v>0</v>
      </c>
      <c r="R32" s="103">
        <f t="shared" si="29"/>
        <v>0</v>
      </c>
      <c r="S32" s="95"/>
      <c r="T32" s="9"/>
      <c r="U32" s="7"/>
      <c r="V32" s="23" t="s">
        <v>98</v>
      </c>
      <c r="W32" s="5">
        <v>50</v>
      </c>
      <c r="X32" s="18">
        <v>1042</v>
      </c>
      <c r="Y32" s="58"/>
      <c r="Z32" s="10">
        <f>Y32*X32</f>
        <v>0</v>
      </c>
      <c r="AA32" s="10">
        <f>Z32*3</f>
        <v>0</v>
      </c>
      <c r="AB32" s="104">
        <f>Y32*W32</f>
        <v>0</v>
      </c>
      <c r="AC32" s="111">
        <f>Y32*X32</f>
        <v>0</v>
      </c>
      <c r="AD32" s="121"/>
      <c r="AE32" s="121"/>
    </row>
    <row r="33" spans="1:31" s="8" customFormat="1" ht="14" customHeight="1">
      <c r="A33" s="23" t="s">
        <v>61</v>
      </c>
      <c r="B33" s="5">
        <v>84</v>
      </c>
      <c r="C33" s="18">
        <f>2*8*10/12*B33</f>
        <v>1120</v>
      </c>
      <c r="D33" s="58"/>
      <c r="E33" s="9">
        <f t="shared" si="0"/>
        <v>0</v>
      </c>
      <c r="F33" s="9">
        <f t="shared" si="24"/>
        <v>0</v>
      </c>
      <c r="G33" s="93">
        <f t="shared" si="2"/>
        <v>0</v>
      </c>
      <c r="H33" s="94">
        <f t="shared" si="3"/>
        <v>0</v>
      </c>
      <c r="I33" s="95"/>
      <c r="J33" s="7"/>
      <c r="K33" s="79" t="s">
        <v>60</v>
      </c>
      <c r="L33" s="5">
        <v>1</v>
      </c>
      <c r="M33" s="18">
        <v>64</v>
      </c>
      <c r="N33" s="59"/>
      <c r="O33" s="9">
        <f t="shared" si="26"/>
        <v>0</v>
      </c>
      <c r="P33" s="9">
        <f t="shared" si="27"/>
        <v>0</v>
      </c>
      <c r="Q33" s="102">
        <f t="shared" si="28"/>
        <v>0</v>
      </c>
      <c r="R33" s="103">
        <f t="shared" si="29"/>
        <v>0</v>
      </c>
      <c r="S33" s="95"/>
      <c r="T33" s="9"/>
      <c r="U33" s="7"/>
      <c r="V33" s="23" t="s">
        <v>100</v>
      </c>
      <c r="W33" s="5">
        <v>50</v>
      </c>
      <c r="X33" s="18">
        <v>1250</v>
      </c>
      <c r="Y33" s="58"/>
      <c r="Z33" s="10">
        <f>Y33*X33</f>
        <v>0</v>
      </c>
      <c r="AA33" s="10">
        <f>Z33*3</f>
        <v>0</v>
      </c>
      <c r="AB33" s="104">
        <f>Y33*W33</f>
        <v>0</v>
      </c>
      <c r="AC33" s="111">
        <f>Y33*X33</f>
        <v>0</v>
      </c>
      <c r="AD33" s="121"/>
      <c r="AE33" s="121"/>
    </row>
    <row r="34" spans="1:31" s="8" customFormat="1" ht="14" customHeight="1">
      <c r="A34" s="23" t="s">
        <v>63</v>
      </c>
      <c r="B34" s="5">
        <v>84</v>
      </c>
      <c r="C34" s="18">
        <v>1344</v>
      </c>
      <c r="D34" s="58"/>
      <c r="E34" s="9">
        <f t="shared" si="0"/>
        <v>0</v>
      </c>
      <c r="F34" s="9">
        <f t="shared" si="24"/>
        <v>0</v>
      </c>
      <c r="G34" s="93">
        <f t="shared" si="2"/>
        <v>0</v>
      </c>
      <c r="H34" s="94">
        <f t="shared" si="3"/>
        <v>0</v>
      </c>
      <c r="I34" s="95"/>
      <c r="J34" s="7"/>
      <c r="K34" s="80" t="s">
        <v>62</v>
      </c>
      <c r="L34" s="19">
        <v>1</v>
      </c>
      <c r="M34" s="20">
        <v>72</v>
      </c>
      <c r="N34" s="58"/>
      <c r="O34" s="87">
        <f t="shared" si="26"/>
        <v>0</v>
      </c>
      <c r="P34" s="87">
        <f t="shared" si="27"/>
        <v>0</v>
      </c>
      <c r="Q34" s="105">
        <f t="shared" si="28"/>
        <v>0</v>
      </c>
      <c r="R34" s="106">
        <f t="shared" si="29"/>
        <v>0</v>
      </c>
      <c r="S34" s="98"/>
      <c r="T34" s="9"/>
      <c r="U34" s="7"/>
      <c r="Y34" s="25"/>
      <c r="Z34" s="10"/>
      <c r="AA34" s="10"/>
      <c r="AB34" s="104"/>
      <c r="AC34" s="111"/>
      <c r="AD34" s="121"/>
      <c r="AE34" s="121"/>
    </row>
    <row r="35" spans="1:31" s="8" customFormat="1" ht="14" customHeight="1">
      <c r="A35" s="91" t="s">
        <v>65</v>
      </c>
      <c r="B35" s="5">
        <v>42</v>
      </c>
      <c r="C35" s="18">
        <v>784</v>
      </c>
      <c r="D35" s="58"/>
      <c r="E35" s="9">
        <f t="shared" si="0"/>
        <v>0</v>
      </c>
      <c r="F35" s="9">
        <f t="shared" si="24"/>
        <v>0</v>
      </c>
      <c r="G35" s="93">
        <f t="shared" si="2"/>
        <v>0</v>
      </c>
      <c r="H35" s="94">
        <f t="shared" si="3"/>
        <v>0</v>
      </c>
      <c r="I35" s="95"/>
      <c r="J35" s="7"/>
      <c r="K35" s="79" t="s">
        <v>64</v>
      </c>
      <c r="L35" s="5">
        <v>1</v>
      </c>
      <c r="M35" s="18">
        <v>80</v>
      </c>
      <c r="N35" s="58"/>
      <c r="O35" s="9">
        <f t="shared" si="26"/>
        <v>0</v>
      </c>
      <c r="P35" s="9">
        <f t="shared" si="27"/>
        <v>0</v>
      </c>
      <c r="Q35" s="102">
        <f t="shared" si="28"/>
        <v>0</v>
      </c>
      <c r="R35" s="103">
        <f t="shared" si="29"/>
        <v>0</v>
      </c>
      <c r="S35" s="95"/>
      <c r="T35" s="9"/>
      <c r="U35" s="7"/>
      <c r="V35" s="23" t="s">
        <v>94</v>
      </c>
      <c r="W35" s="5">
        <v>200</v>
      </c>
      <c r="X35" s="18">
        <v>129</v>
      </c>
      <c r="Y35" s="58"/>
      <c r="Z35" s="10">
        <f>Y35*X35</f>
        <v>0</v>
      </c>
      <c r="AA35" s="10">
        <f>Z35*2</f>
        <v>0</v>
      </c>
      <c r="AB35" s="104">
        <f>Y35*W35</f>
        <v>0</v>
      </c>
      <c r="AC35" s="111">
        <f>Y35*X35</f>
        <v>0</v>
      </c>
      <c r="AD35" s="121"/>
      <c r="AE35" s="121"/>
    </row>
    <row r="36" spans="1:31" s="8" customFormat="1" ht="14" customHeight="1">
      <c r="A36" s="91" t="s">
        <v>67</v>
      </c>
      <c r="B36" s="5">
        <v>84</v>
      </c>
      <c r="C36" s="18">
        <v>1792</v>
      </c>
      <c r="D36" s="59"/>
      <c r="E36" s="9">
        <f t="shared" si="0"/>
        <v>0</v>
      </c>
      <c r="F36" s="9">
        <f t="shared" si="24"/>
        <v>0</v>
      </c>
      <c r="G36" s="93">
        <f>D36/2*B36</f>
        <v>0</v>
      </c>
      <c r="H36" s="94">
        <f>D36/2*C36</f>
        <v>0</v>
      </c>
      <c r="I36" s="95"/>
      <c r="J36" s="7"/>
      <c r="K36" s="79" t="s">
        <v>66</v>
      </c>
      <c r="L36" s="5">
        <v>1</v>
      </c>
      <c r="M36" s="18">
        <v>88</v>
      </c>
      <c r="N36" s="58"/>
      <c r="O36" s="9">
        <f t="shared" si="26"/>
        <v>0</v>
      </c>
      <c r="P36" s="9">
        <f t="shared" si="27"/>
        <v>0</v>
      </c>
      <c r="Q36" s="102">
        <f t="shared" si="28"/>
        <v>0</v>
      </c>
      <c r="R36" s="103">
        <f t="shared" si="29"/>
        <v>0</v>
      </c>
      <c r="S36" s="95"/>
      <c r="T36" s="9"/>
      <c r="U36" s="7"/>
      <c r="V36" s="23" t="s">
        <v>71</v>
      </c>
      <c r="W36" s="5">
        <v>60</v>
      </c>
      <c r="X36" s="22">
        <v>30</v>
      </c>
      <c r="Y36" s="58"/>
      <c r="Z36" s="10">
        <f>Y36*X36</f>
        <v>0</v>
      </c>
      <c r="AA36" s="10">
        <f>Z36*2</f>
        <v>0</v>
      </c>
      <c r="AB36" s="104">
        <f>Y36*W36</f>
        <v>0</v>
      </c>
      <c r="AC36" s="111">
        <f>Y36*X36</f>
        <v>0</v>
      </c>
      <c r="AD36" s="121"/>
      <c r="AE36" s="121"/>
    </row>
    <row r="37" spans="1:31" s="8" customFormat="1" ht="14" customHeight="1">
      <c r="A37" s="80" t="s">
        <v>69</v>
      </c>
      <c r="B37" s="19">
        <v>1</v>
      </c>
      <c r="C37" s="20">
        <v>26.666665999999999</v>
      </c>
      <c r="D37" s="58"/>
      <c r="E37" s="87">
        <f t="shared" si="0"/>
        <v>0</v>
      </c>
      <c r="F37" s="87">
        <f t="shared" si="24"/>
        <v>0</v>
      </c>
      <c r="G37" s="96">
        <f t="shared" si="2"/>
        <v>0</v>
      </c>
      <c r="H37" s="97">
        <f t="shared" si="3"/>
        <v>0</v>
      </c>
      <c r="I37" s="98"/>
      <c r="J37" s="7"/>
      <c r="K37" s="79" t="s">
        <v>68</v>
      </c>
      <c r="L37" s="5">
        <v>1</v>
      </c>
      <c r="M37" s="18">
        <v>96</v>
      </c>
      <c r="N37" s="58"/>
      <c r="O37" s="9">
        <f t="shared" si="26"/>
        <v>0</v>
      </c>
      <c r="P37" s="9">
        <f t="shared" si="27"/>
        <v>0</v>
      </c>
      <c r="Q37" s="102">
        <f t="shared" si="28"/>
        <v>0</v>
      </c>
      <c r="R37" s="103">
        <f t="shared" si="29"/>
        <v>0</v>
      </c>
      <c r="S37" s="95"/>
      <c r="T37" s="9"/>
      <c r="U37" s="7"/>
      <c r="V37" s="23" t="s">
        <v>74</v>
      </c>
      <c r="W37" s="5">
        <v>24</v>
      </c>
      <c r="X37" s="22">
        <v>16</v>
      </c>
      <c r="Y37" s="58"/>
      <c r="Z37" s="10">
        <f>Y37*X37</f>
        <v>0</v>
      </c>
      <c r="AA37" s="10">
        <f>Z37*2</f>
        <v>0</v>
      </c>
      <c r="AB37" s="104">
        <f>Y37*W37</f>
        <v>0</v>
      </c>
      <c r="AC37" s="111">
        <f>Y37*X37</f>
        <v>0</v>
      </c>
      <c r="AD37" s="121"/>
      <c r="AE37" s="121"/>
    </row>
    <row r="38" spans="1:31" s="8" customFormat="1" ht="14" customHeight="1">
      <c r="A38" s="79" t="s">
        <v>70</v>
      </c>
      <c r="B38" s="5">
        <v>1</v>
      </c>
      <c r="C38" s="18">
        <v>32</v>
      </c>
      <c r="D38" s="59"/>
      <c r="E38" s="9">
        <f t="shared" si="0"/>
        <v>0</v>
      </c>
      <c r="F38" s="9">
        <f t="shared" si="24"/>
        <v>0</v>
      </c>
      <c r="G38" s="93">
        <f t="shared" si="2"/>
        <v>0</v>
      </c>
      <c r="H38" s="94">
        <f t="shared" si="3"/>
        <v>0</v>
      </c>
      <c r="I38" s="95"/>
      <c r="J38" s="7"/>
      <c r="K38" s="79"/>
      <c r="L38" s="5"/>
      <c r="M38" s="18"/>
      <c r="N38" s="25"/>
      <c r="O38" s="9"/>
      <c r="P38" s="9"/>
      <c r="Q38" s="102"/>
      <c r="R38" s="103"/>
      <c r="S38" s="95"/>
      <c r="T38" s="9"/>
      <c r="AB38" s="104"/>
      <c r="AC38" s="104"/>
      <c r="AD38" s="122"/>
      <c r="AE38" s="122"/>
    </row>
    <row r="39" spans="1:31" s="8" customFormat="1" ht="14" customHeight="1">
      <c r="A39" s="14" t="s">
        <v>72</v>
      </c>
      <c r="B39" s="19">
        <v>70</v>
      </c>
      <c r="C39" s="20">
        <f>2*10*8/12*B39</f>
        <v>933.33333333333337</v>
      </c>
      <c r="D39" s="58"/>
      <c r="E39" s="87">
        <f t="shared" si="0"/>
        <v>0</v>
      </c>
      <c r="F39" s="87">
        <f t="shared" si="24"/>
        <v>0</v>
      </c>
      <c r="G39" s="96">
        <f t="shared" si="2"/>
        <v>0</v>
      </c>
      <c r="H39" s="97">
        <f t="shared" si="3"/>
        <v>0</v>
      </c>
      <c r="I39" s="98"/>
      <c r="J39" s="7"/>
      <c r="K39" s="79" t="s">
        <v>73</v>
      </c>
      <c r="L39" s="5">
        <v>1</v>
      </c>
      <c r="M39" s="18">
        <v>42.666666659999997</v>
      </c>
      <c r="N39" s="58"/>
      <c r="O39" s="9">
        <f t="shared" ref="O39:O47" si="30">N39*M39</f>
        <v>0</v>
      </c>
      <c r="P39" s="9">
        <f t="shared" ref="P39:P47" si="31">O39*3.5</f>
        <v>0</v>
      </c>
      <c r="Q39" s="102">
        <f t="shared" ref="Q39:Q47" si="32">N39*L39</f>
        <v>0</v>
      </c>
      <c r="R39" s="103">
        <f t="shared" ref="R39:R47" si="33">N39*M39</f>
        <v>0</v>
      </c>
      <c r="S39" s="95"/>
      <c r="T39" s="9"/>
      <c r="V39" s="23" t="s">
        <v>117</v>
      </c>
      <c r="W39" s="5">
        <v>36</v>
      </c>
      <c r="X39" s="18">
        <v>180</v>
      </c>
      <c r="Y39" s="58"/>
      <c r="Z39" s="10">
        <f>Y39*X39</f>
        <v>0</v>
      </c>
      <c r="AA39" s="10">
        <f>Z39*2</f>
        <v>0</v>
      </c>
      <c r="AB39" s="104">
        <f>Y39*W39</f>
        <v>0</v>
      </c>
      <c r="AC39" s="111">
        <f>Y39*X39</f>
        <v>0</v>
      </c>
      <c r="AD39" s="121"/>
      <c r="AE39" s="121"/>
    </row>
    <row r="40" spans="1:31" s="8" customFormat="1" ht="14" customHeight="1">
      <c r="A40" s="23" t="s">
        <v>75</v>
      </c>
      <c r="B40" s="5">
        <v>70</v>
      </c>
      <c r="C40" s="18">
        <f>200/12*70</f>
        <v>1166.6666666666667</v>
      </c>
      <c r="D40" s="58"/>
      <c r="E40" s="9">
        <f t="shared" si="0"/>
        <v>0</v>
      </c>
      <c r="F40" s="9">
        <f t="shared" si="24"/>
        <v>0</v>
      </c>
      <c r="G40" s="93">
        <f t="shared" si="2"/>
        <v>0</v>
      </c>
      <c r="H40" s="94">
        <f t="shared" si="3"/>
        <v>0</v>
      </c>
      <c r="I40" s="95"/>
      <c r="J40" s="7"/>
      <c r="K40" s="79" t="s">
        <v>76</v>
      </c>
      <c r="L40" s="5">
        <v>1</v>
      </c>
      <c r="M40" s="18">
        <v>53.333333330000002</v>
      </c>
      <c r="N40" s="58"/>
      <c r="O40" s="9">
        <f t="shared" si="30"/>
        <v>0</v>
      </c>
      <c r="P40" s="9">
        <f t="shared" si="31"/>
        <v>0</v>
      </c>
      <c r="Q40" s="102">
        <f t="shared" si="32"/>
        <v>0</v>
      </c>
      <c r="R40" s="103">
        <f t="shared" si="33"/>
        <v>0</v>
      </c>
      <c r="S40" s="95"/>
      <c r="T40" s="9"/>
      <c r="U40" s="7"/>
      <c r="V40" s="23" t="s">
        <v>118</v>
      </c>
      <c r="W40" s="5">
        <v>36</v>
      </c>
      <c r="X40" s="18">
        <v>240</v>
      </c>
      <c r="Y40" s="58"/>
      <c r="Z40" s="10">
        <f>Y40*X40</f>
        <v>0</v>
      </c>
      <c r="AA40" s="10">
        <f>Z40*2</f>
        <v>0</v>
      </c>
      <c r="AB40" s="104">
        <f>Y40*W40</f>
        <v>0</v>
      </c>
      <c r="AC40" s="111">
        <f>Y40*X40</f>
        <v>0</v>
      </c>
      <c r="AD40" s="121"/>
      <c r="AE40" s="121"/>
    </row>
    <row r="41" spans="1:31" s="8" customFormat="1" ht="14" customHeight="1">
      <c r="A41" s="23" t="s">
        <v>77</v>
      </c>
      <c r="B41" s="5">
        <v>70</v>
      </c>
      <c r="C41" s="18">
        <v>1400</v>
      </c>
      <c r="D41" s="58"/>
      <c r="E41" s="9">
        <f t="shared" si="0"/>
        <v>0</v>
      </c>
      <c r="F41" s="9">
        <f t="shared" si="24"/>
        <v>0</v>
      </c>
      <c r="G41" s="93">
        <f t="shared" si="2"/>
        <v>0</v>
      </c>
      <c r="H41" s="94">
        <f t="shared" si="3"/>
        <v>0</v>
      </c>
      <c r="I41" s="95"/>
      <c r="J41" s="7"/>
      <c r="K41" s="79" t="s">
        <v>78</v>
      </c>
      <c r="L41" s="5">
        <v>1</v>
      </c>
      <c r="M41" s="18">
        <v>64</v>
      </c>
      <c r="N41" s="58"/>
      <c r="O41" s="9">
        <f t="shared" si="30"/>
        <v>0</v>
      </c>
      <c r="P41" s="9">
        <f t="shared" si="31"/>
        <v>0</v>
      </c>
      <c r="Q41" s="102">
        <f t="shared" si="32"/>
        <v>0</v>
      </c>
      <c r="R41" s="103">
        <f t="shared" si="33"/>
        <v>0</v>
      </c>
      <c r="S41" s="95"/>
      <c r="T41" s="9"/>
      <c r="U41" s="7"/>
      <c r="V41" s="23" t="s">
        <v>119</v>
      </c>
      <c r="W41" s="5">
        <v>36</v>
      </c>
      <c r="X41" s="18">
        <v>300</v>
      </c>
      <c r="Y41" s="58"/>
      <c r="Z41" s="10">
        <f>Y41*X41</f>
        <v>0</v>
      </c>
      <c r="AA41" s="10">
        <f>Z41*2</f>
        <v>0</v>
      </c>
      <c r="AB41" s="104">
        <f>Y41*W41</f>
        <v>0</v>
      </c>
      <c r="AC41" s="111">
        <f>Y41*X41</f>
        <v>0</v>
      </c>
      <c r="AD41" s="121"/>
      <c r="AE41" s="121"/>
    </row>
    <row r="42" spans="1:31" s="8" customFormat="1" ht="14" customHeight="1">
      <c r="A42" s="91" t="s">
        <v>79</v>
      </c>
      <c r="B42" s="5">
        <v>35</v>
      </c>
      <c r="C42" s="18">
        <v>817</v>
      </c>
      <c r="D42" s="58"/>
      <c r="E42" s="9">
        <f t="shared" si="0"/>
        <v>0</v>
      </c>
      <c r="F42" s="9">
        <f t="shared" si="24"/>
        <v>0</v>
      </c>
      <c r="G42" s="93">
        <f t="shared" si="2"/>
        <v>0</v>
      </c>
      <c r="H42" s="94">
        <f t="shared" si="3"/>
        <v>0</v>
      </c>
      <c r="I42" s="95"/>
      <c r="J42" s="7"/>
      <c r="K42" s="79" t="s">
        <v>80</v>
      </c>
      <c r="L42" s="5">
        <v>1</v>
      </c>
      <c r="M42" s="18">
        <v>74.666666666599994</v>
      </c>
      <c r="N42" s="58"/>
      <c r="O42" s="9">
        <f t="shared" si="30"/>
        <v>0</v>
      </c>
      <c r="P42" s="9">
        <f t="shared" si="31"/>
        <v>0</v>
      </c>
      <c r="Q42" s="102">
        <f t="shared" si="32"/>
        <v>0</v>
      </c>
      <c r="R42" s="103">
        <f t="shared" si="33"/>
        <v>0</v>
      </c>
      <c r="S42" s="95"/>
      <c r="T42" s="9"/>
      <c r="U42" s="7"/>
      <c r="V42" s="23" t="s">
        <v>120</v>
      </c>
      <c r="W42" s="5">
        <v>36</v>
      </c>
      <c r="X42" s="18">
        <v>360</v>
      </c>
      <c r="Y42" s="58"/>
      <c r="Z42" s="10">
        <f>Y42*X42</f>
        <v>0</v>
      </c>
      <c r="AA42" s="10">
        <f>Z42*2</f>
        <v>0</v>
      </c>
      <c r="AB42" s="104">
        <f>Y42*W42</f>
        <v>0</v>
      </c>
      <c r="AC42" s="111">
        <f>Y42*X42</f>
        <v>0</v>
      </c>
      <c r="AD42" s="121"/>
      <c r="AE42" s="121"/>
    </row>
    <row r="43" spans="1:31" s="8" customFormat="1" ht="14" customHeight="1">
      <c r="A43" s="91" t="s">
        <v>81</v>
      </c>
      <c r="B43" s="5">
        <v>70</v>
      </c>
      <c r="C43" s="18">
        <v>1866</v>
      </c>
      <c r="D43" s="59"/>
      <c r="E43" s="9">
        <f t="shared" si="0"/>
        <v>0</v>
      </c>
      <c r="F43" s="9">
        <f t="shared" si="24"/>
        <v>0</v>
      </c>
      <c r="G43" s="93">
        <f>D43/2*B43</f>
        <v>0</v>
      </c>
      <c r="H43" s="94">
        <f>D43/2*C43</f>
        <v>0</v>
      </c>
      <c r="I43" s="95"/>
      <c r="J43" s="7"/>
      <c r="K43" s="79" t="s">
        <v>82</v>
      </c>
      <c r="L43" s="5">
        <v>1</v>
      </c>
      <c r="M43" s="18">
        <v>85.333333332999999</v>
      </c>
      <c r="N43" s="59"/>
      <c r="O43" s="9">
        <f t="shared" si="30"/>
        <v>0</v>
      </c>
      <c r="P43" s="9">
        <f t="shared" si="31"/>
        <v>0</v>
      </c>
      <c r="Q43" s="102">
        <f t="shared" si="32"/>
        <v>0</v>
      </c>
      <c r="R43" s="103">
        <f t="shared" si="33"/>
        <v>0</v>
      </c>
      <c r="S43" s="107"/>
      <c r="T43" s="9"/>
      <c r="U43" s="7"/>
      <c r="AB43" s="104"/>
      <c r="AC43" s="104"/>
      <c r="AD43" s="121"/>
      <c r="AE43" s="121"/>
    </row>
    <row r="44" spans="1:31" s="8" customFormat="1" ht="14" customHeight="1">
      <c r="A44" s="80" t="s">
        <v>83</v>
      </c>
      <c r="B44" s="19">
        <v>1</v>
      </c>
      <c r="C44" s="21">
        <v>33.333333330000002</v>
      </c>
      <c r="D44" s="58"/>
      <c r="E44" s="87">
        <f t="shared" si="0"/>
        <v>0</v>
      </c>
      <c r="F44" s="87">
        <f t="shared" si="24"/>
        <v>0</v>
      </c>
      <c r="G44" s="96">
        <f t="shared" si="2"/>
        <v>0</v>
      </c>
      <c r="H44" s="97">
        <f t="shared" si="3"/>
        <v>0</v>
      </c>
      <c r="I44" s="98"/>
      <c r="J44" s="7"/>
      <c r="K44" s="80" t="s">
        <v>84</v>
      </c>
      <c r="L44" s="19">
        <v>1</v>
      </c>
      <c r="M44" s="20">
        <v>96</v>
      </c>
      <c r="N44" s="58"/>
      <c r="O44" s="87">
        <f t="shared" si="30"/>
        <v>0</v>
      </c>
      <c r="P44" s="87">
        <f t="shared" si="31"/>
        <v>0</v>
      </c>
      <c r="Q44" s="105">
        <f t="shared" si="32"/>
        <v>0</v>
      </c>
      <c r="R44" s="106">
        <f t="shared" si="33"/>
        <v>0</v>
      </c>
      <c r="S44" s="95"/>
      <c r="T44" s="9"/>
      <c r="U44" s="7"/>
      <c r="V44" s="92" t="s">
        <v>124</v>
      </c>
      <c r="AB44" s="104"/>
      <c r="AC44" s="104"/>
      <c r="AD44" s="121"/>
      <c r="AE44" s="121"/>
    </row>
    <row r="45" spans="1:31" s="8" customFormat="1" ht="14" customHeight="1">
      <c r="A45" s="79" t="s">
        <v>85</v>
      </c>
      <c r="B45" s="5">
        <v>1</v>
      </c>
      <c r="C45" s="18">
        <v>40</v>
      </c>
      <c r="D45" s="59"/>
      <c r="E45" s="9">
        <f t="shared" si="0"/>
        <v>0</v>
      </c>
      <c r="F45" s="9">
        <f t="shared" si="24"/>
        <v>0</v>
      </c>
      <c r="G45" s="93">
        <f t="shared" si="2"/>
        <v>0</v>
      </c>
      <c r="H45" s="94">
        <f t="shared" si="3"/>
        <v>0</v>
      </c>
      <c r="I45" s="95"/>
      <c r="J45" s="7"/>
      <c r="K45" s="79" t="s">
        <v>86</v>
      </c>
      <c r="L45" s="5">
        <v>1</v>
      </c>
      <c r="M45" s="18">
        <v>106.66666666659999</v>
      </c>
      <c r="N45" s="58"/>
      <c r="O45" s="9">
        <f t="shared" si="30"/>
        <v>0</v>
      </c>
      <c r="P45" s="9">
        <f t="shared" si="31"/>
        <v>0</v>
      </c>
      <c r="Q45" s="102">
        <f t="shared" si="32"/>
        <v>0</v>
      </c>
      <c r="R45" s="103">
        <f t="shared" si="33"/>
        <v>0</v>
      </c>
      <c r="S45" s="95"/>
      <c r="T45" s="9"/>
      <c r="U45" s="7"/>
      <c r="V45" s="23" t="s">
        <v>63</v>
      </c>
      <c r="W45" s="5">
        <v>42</v>
      </c>
      <c r="X45" s="18">
        <v>672</v>
      </c>
      <c r="Y45" s="58"/>
      <c r="Z45" s="9">
        <f t="shared" ref="Z45:Z49" si="34">Y45*X45</f>
        <v>0</v>
      </c>
      <c r="AA45" s="9">
        <f t="shared" ref="AA45:AA49" si="35">Z45*2</f>
        <v>0</v>
      </c>
      <c r="AB45" s="93">
        <f t="shared" ref="AB45:AB49" si="36">Y45*W45</f>
        <v>0</v>
      </c>
      <c r="AC45" s="94">
        <f t="shared" ref="AC45:AC49" si="37">Y45*X45</f>
        <v>0</v>
      </c>
      <c r="AD45" s="121"/>
      <c r="AE45" s="121"/>
    </row>
    <row r="46" spans="1:31" s="8" customFormat="1" ht="14" customHeight="1">
      <c r="A46" s="78" t="s">
        <v>87</v>
      </c>
      <c r="B46" s="19">
        <v>28</v>
      </c>
      <c r="C46" s="21">
        <v>448</v>
      </c>
      <c r="D46" s="58"/>
      <c r="E46" s="87">
        <f t="shared" si="0"/>
        <v>0</v>
      </c>
      <c r="F46" s="87">
        <f t="shared" si="24"/>
        <v>0</v>
      </c>
      <c r="G46" s="96">
        <f t="shared" si="2"/>
        <v>0</v>
      </c>
      <c r="H46" s="97">
        <f t="shared" si="3"/>
        <v>0</v>
      </c>
      <c r="I46" s="98"/>
      <c r="J46" s="7"/>
      <c r="K46" s="79" t="s">
        <v>88</v>
      </c>
      <c r="L46" s="5">
        <v>1</v>
      </c>
      <c r="M46" s="18">
        <v>117.3333333333</v>
      </c>
      <c r="N46" s="58"/>
      <c r="O46" s="9">
        <f t="shared" si="30"/>
        <v>0</v>
      </c>
      <c r="P46" s="9">
        <f t="shared" si="31"/>
        <v>0</v>
      </c>
      <c r="Q46" s="102">
        <f t="shared" si="32"/>
        <v>0</v>
      </c>
      <c r="R46" s="103">
        <f t="shared" si="33"/>
        <v>0</v>
      </c>
      <c r="S46" s="95"/>
      <c r="T46" s="9"/>
      <c r="U46" s="7"/>
      <c r="V46" s="91" t="s">
        <v>67</v>
      </c>
      <c r="W46" s="5">
        <v>42</v>
      </c>
      <c r="X46" s="18">
        <v>896</v>
      </c>
      <c r="Y46" s="59"/>
      <c r="Z46" s="9">
        <f t="shared" si="34"/>
        <v>0</v>
      </c>
      <c r="AA46" s="9">
        <f t="shared" si="35"/>
        <v>0</v>
      </c>
      <c r="AB46" s="93">
        <f t="shared" si="36"/>
        <v>0</v>
      </c>
      <c r="AC46" s="94">
        <f t="shared" si="37"/>
        <v>0</v>
      </c>
      <c r="AD46" s="121"/>
      <c r="AE46" s="121"/>
    </row>
    <row r="47" spans="1:31" s="8" customFormat="1" ht="14" customHeight="1">
      <c r="A47" s="77" t="s">
        <v>89</v>
      </c>
      <c r="B47" s="5">
        <v>28</v>
      </c>
      <c r="C47" s="18">
        <v>560</v>
      </c>
      <c r="D47" s="58"/>
      <c r="E47" s="9">
        <f t="shared" si="0"/>
        <v>0</v>
      </c>
      <c r="F47" s="9">
        <f t="shared" si="24"/>
        <v>0</v>
      </c>
      <c r="G47" s="93">
        <f t="shared" si="2"/>
        <v>0</v>
      </c>
      <c r="H47" s="94">
        <f t="shared" si="3"/>
        <v>0</v>
      </c>
      <c r="I47" s="95"/>
      <c r="J47" s="7"/>
      <c r="K47" s="79" t="s">
        <v>90</v>
      </c>
      <c r="L47" s="5">
        <v>1</v>
      </c>
      <c r="M47" s="18">
        <v>128</v>
      </c>
      <c r="N47" s="58"/>
      <c r="O47" s="9">
        <f t="shared" si="30"/>
        <v>0</v>
      </c>
      <c r="P47" s="9">
        <f t="shared" si="31"/>
        <v>0</v>
      </c>
      <c r="Q47" s="102">
        <f t="shared" si="32"/>
        <v>0</v>
      </c>
      <c r="R47" s="103">
        <f t="shared" si="33"/>
        <v>0</v>
      </c>
      <c r="S47" s="95"/>
      <c r="T47" s="9"/>
      <c r="U47" s="7"/>
      <c r="V47" s="23" t="s">
        <v>77</v>
      </c>
      <c r="W47" s="5">
        <v>35</v>
      </c>
      <c r="X47" s="18">
        <v>700</v>
      </c>
      <c r="Y47" s="58"/>
      <c r="Z47" s="9">
        <f t="shared" si="34"/>
        <v>0</v>
      </c>
      <c r="AA47" s="9">
        <f t="shared" si="35"/>
        <v>0</v>
      </c>
      <c r="AB47" s="93">
        <f t="shared" si="36"/>
        <v>0</v>
      </c>
      <c r="AC47" s="94">
        <f t="shared" si="37"/>
        <v>0</v>
      </c>
      <c r="AD47" s="121"/>
      <c r="AE47" s="121"/>
    </row>
    <row r="48" spans="1:31" s="8" customFormat="1" ht="14" customHeight="1">
      <c r="A48" s="77" t="s">
        <v>91</v>
      </c>
      <c r="B48" s="5">
        <v>28</v>
      </c>
      <c r="C48" s="18">
        <v>672</v>
      </c>
      <c r="D48" s="58"/>
      <c r="E48" s="9">
        <f t="shared" si="0"/>
        <v>0</v>
      </c>
      <c r="F48" s="9">
        <f t="shared" si="24"/>
        <v>0</v>
      </c>
      <c r="G48" s="93">
        <f t="shared" si="2"/>
        <v>0</v>
      </c>
      <c r="H48" s="94">
        <f t="shared" si="3"/>
        <v>0</v>
      </c>
      <c r="I48" s="95"/>
      <c r="J48" s="7"/>
      <c r="K48" s="23"/>
      <c r="L48" s="5"/>
      <c r="M48" s="18"/>
      <c r="O48" s="9"/>
      <c r="P48" s="9"/>
      <c r="Q48" s="102"/>
      <c r="R48" s="103"/>
      <c r="S48" s="95"/>
      <c r="T48" s="9"/>
      <c r="U48" s="7"/>
      <c r="V48" s="91" t="s">
        <v>81</v>
      </c>
      <c r="W48" s="5">
        <v>35</v>
      </c>
      <c r="X48" s="18">
        <v>933</v>
      </c>
      <c r="Y48" s="59"/>
      <c r="Z48" s="9">
        <f t="shared" si="34"/>
        <v>0</v>
      </c>
      <c r="AA48" s="9">
        <f t="shared" si="35"/>
        <v>0</v>
      </c>
      <c r="AB48" s="93">
        <f t="shared" si="36"/>
        <v>0</v>
      </c>
      <c r="AC48" s="94">
        <f t="shared" si="37"/>
        <v>0</v>
      </c>
      <c r="AD48" s="121"/>
      <c r="AE48" s="121"/>
    </row>
    <row r="49" spans="1:31" s="8" customFormat="1" ht="14" customHeight="1">
      <c r="A49" s="77" t="s">
        <v>92</v>
      </c>
      <c r="B49" s="5">
        <v>28</v>
      </c>
      <c r="C49" s="18">
        <v>784</v>
      </c>
      <c r="D49" s="58"/>
      <c r="E49" s="9">
        <f t="shared" si="0"/>
        <v>0</v>
      </c>
      <c r="F49" s="9">
        <f t="shared" si="24"/>
        <v>0</v>
      </c>
      <c r="G49" s="93">
        <f t="shared" si="2"/>
        <v>0</v>
      </c>
      <c r="H49" s="94">
        <f t="shared" si="3"/>
        <v>0</v>
      </c>
      <c r="I49" s="95"/>
      <c r="J49" s="45">
        <v>1250</v>
      </c>
      <c r="K49" s="23" t="s">
        <v>112</v>
      </c>
      <c r="L49" s="5">
        <v>112</v>
      </c>
      <c r="M49" s="18">
        <f>8*L49</f>
        <v>896</v>
      </c>
      <c r="N49" s="58"/>
      <c r="O49" s="9">
        <f>N49*M49</f>
        <v>0</v>
      </c>
      <c r="P49" s="9">
        <f t="shared" ref="P49:P53" si="38">O49*2</f>
        <v>0</v>
      </c>
      <c r="Q49" s="102">
        <f>N49*L49</f>
        <v>0</v>
      </c>
      <c r="R49" s="103">
        <f>N49*M49</f>
        <v>0</v>
      </c>
      <c r="S49" s="95"/>
      <c r="T49" s="9"/>
      <c r="U49" s="7"/>
      <c r="V49" s="91" t="s">
        <v>91</v>
      </c>
      <c r="W49" s="5">
        <v>28</v>
      </c>
      <c r="X49" s="18">
        <v>672</v>
      </c>
      <c r="Y49" s="58"/>
      <c r="Z49" s="9">
        <f t="shared" si="34"/>
        <v>0</v>
      </c>
      <c r="AA49" s="9">
        <f t="shared" si="35"/>
        <v>0</v>
      </c>
      <c r="AB49" s="93">
        <f t="shared" si="36"/>
        <v>0</v>
      </c>
      <c r="AC49" s="94">
        <f t="shared" si="37"/>
        <v>0</v>
      </c>
      <c r="AD49" s="121"/>
      <c r="AE49" s="121"/>
    </row>
    <row r="50" spans="1:31" s="8" customFormat="1" ht="14" customHeight="1">
      <c r="A50" s="77" t="s">
        <v>93</v>
      </c>
      <c r="B50" s="5">
        <v>28</v>
      </c>
      <c r="C50" s="18">
        <v>896</v>
      </c>
      <c r="D50" s="59"/>
      <c r="E50" s="9">
        <f t="shared" si="0"/>
        <v>0</v>
      </c>
      <c r="F50" s="9">
        <f t="shared" si="24"/>
        <v>0</v>
      </c>
      <c r="G50" s="93">
        <f t="shared" si="2"/>
        <v>0</v>
      </c>
      <c r="H50" s="94">
        <f t="shared" si="3"/>
        <v>0</v>
      </c>
      <c r="I50" s="95"/>
      <c r="J50" s="17"/>
      <c r="K50" s="23" t="s">
        <v>113</v>
      </c>
      <c r="L50" s="5">
        <v>112</v>
      </c>
      <c r="M50" s="18">
        <f>10*L50</f>
        <v>1120</v>
      </c>
      <c r="N50" s="58"/>
      <c r="O50" s="9">
        <f>N50*M50</f>
        <v>0</v>
      </c>
      <c r="P50" s="9">
        <f t="shared" si="38"/>
        <v>0</v>
      </c>
      <c r="Q50" s="102">
        <f>N50*L50</f>
        <v>0</v>
      </c>
      <c r="R50" s="103">
        <f>N50*M50</f>
        <v>0</v>
      </c>
      <c r="S50" s="95"/>
      <c r="V50" s="91" t="s">
        <v>93</v>
      </c>
      <c r="W50" s="5">
        <v>28</v>
      </c>
      <c r="X50" s="18">
        <v>896</v>
      </c>
      <c r="Y50" s="58"/>
      <c r="Z50" s="9">
        <f>Y50*X50</f>
        <v>0</v>
      </c>
      <c r="AA50" s="9">
        <f>Z50*2</f>
        <v>0</v>
      </c>
      <c r="AB50" s="93">
        <f>Y50*W50</f>
        <v>0</v>
      </c>
      <c r="AC50" s="94">
        <f>Y50*X50</f>
        <v>0</v>
      </c>
      <c r="AD50" s="121"/>
      <c r="AE50" s="121"/>
    </row>
    <row r="51" spans="1:31" s="8" customFormat="1" ht="14" customHeight="1">
      <c r="A51" s="80" t="s">
        <v>95</v>
      </c>
      <c r="B51" s="19">
        <v>1</v>
      </c>
      <c r="C51" s="20">
        <v>40</v>
      </c>
      <c r="D51" s="58"/>
      <c r="E51" s="9">
        <f t="shared" si="0"/>
        <v>0</v>
      </c>
      <c r="F51" s="9">
        <f t="shared" si="24"/>
        <v>0</v>
      </c>
      <c r="G51" s="96">
        <f t="shared" si="2"/>
        <v>0</v>
      </c>
      <c r="H51" s="97">
        <f t="shared" si="3"/>
        <v>0</v>
      </c>
      <c r="I51" s="98"/>
      <c r="J51" s="17"/>
      <c r="K51" s="23" t="s">
        <v>114</v>
      </c>
      <c r="L51" s="5">
        <v>112</v>
      </c>
      <c r="M51" s="18">
        <f>12*L51</f>
        <v>1344</v>
      </c>
      <c r="N51" s="58"/>
      <c r="O51" s="9">
        <f>N51*M51</f>
        <v>0</v>
      </c>
      <c r="P51" s="9">
        <f t="shared" si="38"/>
        <v>0</v>
      </c>
      <c r="Q51" s="102">
        <f>N51*L51</f>
        <v>0</v>
      </c>
      <c r="R51" s="103">
        <f>N51*M51</f>
        <v>0</v>
      </c>
      <c r="S51" s="95"/>
      <c r="AD51" s="120"/>
      <c r="AE51" s="120"/>
    </row>
    <row r="52" spans="1:31" s="8" customFormat="1" ht="14" customHeight="1">
      <c r="A52" s="79" t="s">
        <v>96</v>
      </c>
      <c r="B52" s="5">
        <v>1</v>
      </c>
      <c r="C52" s="18">
        <v>48</v>
      </c>
      <c r="D52" s="58"/>
      <c r="E52" s="9">
        <f t="shared" si="0"/>
        <v>0</v>
      </c>
      <c r="F52" s="9">
        <f t="shared" si="24"/>
        <v>0</v>
      </c>
      <c r="G52" s="93">
        <f t="shared" si="2"/>
        <v>0</v>
      </c>
      <c r="H52" s="94">
        <f t="shared" si="3"/>
        <v>0</v>
      </c>
      <c r="I52" s="95"/>
      <c r="J52" s="17"/>
      <c r="K52" s="23" t="s">
        <v>115</v>
      </c>
      <c r="L52" s="5">
        <v>112</v>
      </c>
      <c r="M52" s="18">
        <f>14*L52</f>
        <v>1568</v>
      </c>
      <c r="N52" s="58"/>
      <c r="O52" s="9">
        <f>N52*M52</f>
        <v>0</v>
      </c>
      <c r="P52" s="9">
        <f t="shared" si="38"/>
        <v>0</v>
      </c>
      <c r="Q52" s="102">
        <f>N52*L52</f>
        <v>0</v>
      </c>
      <c r="R52" s="103">
        <f>N52*M52</f>
        <v>0</v>
      </c>
      <c r="S52" s="95"/>
      <c r="T52" s="9"/>
      <c r="U52" s="7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</row>
    <row r="53" spans="1:31" s="8" customFormat="1" ht="14" customHeight="1">
      <c r="A53" s="23"/>
      <c r="B53" s="5"/>
      <c r="C53" s="18"/>
      <c r="D53" s="25"/>
      <c r="E53" s="9"/>
      <c r="F53" s="9"/>
      <c r="G53" s="96"/>
      <c r="H53" s="97"/>
      <c r="I53" s="98"/>
      <c r="J53" s="17"/>
      <c r="K53" s="23" t="s">
        <v>116</v>
      </c>
      <c r="L53" s="5">
        <v>112</v>
      </c>
      <c r="M53" s="18">
        <f>16*L53</f>
        <v>1792</v>
      </c>
      <c r="N53" s="58"/>
      <c r="O53" s="9">
        <f>N53*M53</f>
        <v>0</v>
      </c>
      <c r="P53" s="9">
        <f t="shared" si="38"/>
        <v>0</v>
      </c>
      <c r="Q53" s="102">
        <f>N53*L53</f>
        <v>0</v>
      </c>
      <c r="R53" s="103">
        <f>N53*M53</f>
        <v>0</v>
      </c>
      <c r="S53" s="95"/>
      <c r="T53" s="82"/>
      <c r="U53" s="82"/>
      <c r="V53" s="275" t="s">
        <v>129</v>
      </c>
      <c r="W53" s="273"/>
      <c r="X53" s="273"/>
      <c r="Y53" s="290">
        <f>SUM(E8:E56)+SUM(O8:O56)+SUM(Z8:Z56)</f>
        <v>0</v>
      </c>
      <c r="Z53" s="290"/>
      <c r="AA53" s="290"/>
      <c r="AB53" s="290"/>
      <c r="AC53" s="290"/>
      <c r="AD53" s="276" t="s">
        <v>0</v>
      </c>
      <c r="AE53" s="276"/>
    </row>
    <row r="54" spans="1:31" s="8" customFormat="1" ht="14" customHeight="1">
      <c r="A54" s="7"/>
      <c r="B54" s="5"/>
      <c r="C54" s="18"/>
      <c r="D54" s="217"/>
      <c r="E54" s="9"/>
      <c r="F54" s="9"/>
      <c r="G54" s="93"/>
      <c r="H54" s="94"/>
      <c r="I54" s="95"/>
      <c r="J54" s="17"/>
      <c r="Q54" s="104"/>
      <c r="R54" s="104"/>
      <c r="S54" s="95"/>
      <c r="T54" s="82"/>
      <c r="U54" s="82"/>
      <c r="V54" s="273"/>
      <c r="W54" s="273"/>
      <c r="X54" s="273"/>
      <c r="Y54" s="290">
        <f>SUM(F8:F56)+SUM(P8:P56)+SUM(AA8:AA55)</f>
        <v>0</v>
      </c>
      <c r="Z54" s="290"/>
      <c r="AA54" s="290"/>
      <c r="AB54" s="290"/>
      <c r="AC54" s="290"/>
      <c r="AD54" s="276" t="s">
        <v>131</v>
      </c>
      <c r="AE54" s="276"/>
    </row>
    <row r="55" spans="1:31" s="8" customFormat="1" ht="14" customHeight="1">
      <c r="A55" s="7"/>
      <c r="B55" s="5"/>
      <c r="C55" s="18"/>
      <c r="D55" s="217"/>
      <c r="E55" s="9"/>
      <c r="F55" s="9"/>
      <c r="G55" s="93"/>
      <c r="H55" s="94"/>
      <c r="I55" s="95"/>
      <c r="J55" s="17"/>
      <c r="K55" s="23"/>
      <c r="L55" s="5">
        <v>48</v>
      </c>
      <c r="M55" s="18">
        <v>480</v>
      </c>
      <c r="N55" s="58"/>
      <c r="O55" s="10">
        <f>N55*M55</f>
        <v>0</v>
      </c>
      <c r="P55" s="10">
        <f>O55*3</f>
        <v>0</v>
      </c>
      <c r="Q55" s="102">
        <f>N55*L55</f>
        <v>0</v>
      </c>
      <c r="R55" s="103">
        <f>N55*M55</f>
        <v>0</v>
      </c>
      <c r="S55" s="95"/>
      <c r="T55" s="83"/>
      <c r="U55" s="83"/>
      <c r="V55" s="273"/>
      <c r="W55" s="273"/>
      <c r="X55" s="273"/>
      <c r="Y55" s="291">
        <f>SUM(D8:D56)+SUM(N8:N56)+SUM(Y8:Y50)</f>
        <v>0</v>
      </c>
      <c r="Z55" s="292"/>
      <c r="AA55" s="292"/>
      <c r="AB55" s="292"/>
      <c r="AC55" s="292"/>
      <c r="AD55" s="276" t="s">
        <v>103</v>
      </c>
      <c r="AE55" s="276"/>
    </row>
    <row r="56" spans="1:31" s="8" customFormat="1" ht="14" customHeight="1">
      <c r="A56" s="7"/>
      <c r="B56" s="5"/>
      <c r="C56" s="18"/>
      <c r="D56" s="217"/>
      <c r="E56" s="9"/>
      <c r="F56" s="9"/>
      <c r="G56" s="93"/>
      <c r="H56" s="94"/>
      <c r="I56" s="95"/>
      <c r="J56" s="81"/>
      <c r="K56" s="23" t="s">
        <v>99</v>
      </c>
      <c r="L56" s="5">
        <v>60</v>
      </c>
      <c r="M56" s="18">
        <v>600</v>
      </c>
      <c r="N56" s="58"/>
      <c r="O56" s="10">
        <f>N56*M56</f>
        <v>0</v>
      </c>
      <c r="P56" s="10">
        <f>O56*3</f>
        <v>0</v>
      </c>
      <c r="Q56" s="102">
        <f t="shared" ref="Q56" si="39">N56*L56</f>
        <v>0</v>
      </c>
      <c r="R56" s="103">
        <f t="shared" ref="R56" si="40">N56*M56</f>
        <v>0</v>
      </c>
      <c r="S56" s="95"/>
      <c r="T56" s="83"/>
      <c r="U56" s="8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</row>
    <row r="57" spans="1:31" s="8" customFormat="1" ht="21" customHeight="1">
      <c r="A57" s="284"/>
      <c r="B57" s="284"/>
      <c r="C57" s="284"/>
      <c r="D57" s="284"/>
      <c r="E57" s="284"/>
      <c r="F57" s="284"/>
      <c r="G57" s="284"/>
      <c r="H57" s="30"/>
      <c r="I57" s="42"/>
      <c r="J57" s="11"/>
      <c r="K57" s="7"/>
      <c r="L57" s="6"/>
      <c r="M57" s="6"/>
      <c r="N57" s="6"/>
      <c r="O57" s="6"/>
      <c r="P57" s="6"/>
      <c r="Q57" s="6"/>
      <c r="R57" s="34"/>
      <c r="S57" s="134"/>
      <c r="T57" s="134"/>
      <c r="U57" s="134"/>
      <c r="V57" s="134"/>
      <c r="W57" s="278"/>
      <c r="X57" s="279"/>
      <c r="Y57" s="285"/>
      <c r="Z57" s="285"/>
      <c r="AA57" s="285"/>
      <c r="AB57" s="285"/>
      <c r="AC57" s="285"/>
      <c r="AD57" s="283"/>
      <c r="AE57" s="283"/>
    </row>
    <row r="58" spans="1:31" s="8" customFormat="1" ht="13" customHeight="1">
      <c r="A58" s="288"/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84"/>
      <c r="M58" s="6"/>
      <c r="N58" s="274"/>
      <c r="O58" s="274"/>
      <c r="P58" s="274"/>
      <c r="Q58" s="274"/>
      <c r="R58" s="274"/>
      <c r="S58" s="280"/>
      <c r="T58" s="281"/>
      <c r="U58" s="282"/>
      <c r="V58" s="282"/>
      <c r="W58" s="278"/>
      <c r="X58" s="279"/>
      <c r="Y58" s="289"/>
      <c r="Z58" s="289"/>
      <c r="AA58" s="289"/>
      <c r="AB58" s="289"/>
      <c r="AC58" s="289"/>
      <c r="AD58" s="283"/>
      <c r="AE58" s="283"/>
    </row>
    <row r="59" spans="1:31" s="4" customFormat="1" ht="15" customHeight="1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28"/>
      <c r="M59" s="86"/>
      <c r="N59" s="38"/>
      <c r="O59" s="38"/>
      <c r="P59" s="38"/>
      <c r="Q59" s="38"/>
      <c r="R59" s="38"/>
      <c r="S59" s="129"/>
      <c r="T59" s="215"/>
      <c r="U59" s="133"/>
      <c r="V59" s="286"/>
      <c r="W59" s="286"/>
      <c r="X59" s="279"/>
      <c r="Y59" s="287"/>
      <c r="Z59" s="287"/>
      <c r="AA59" s="287"/>
      <c r="AB59" s="287"/>
      <c r="AC59" s="287"/>
      <c r="AD59" s="283"/>
      <c r="AE59" s="283"/>
    </row>
    <row r="60" spans="1:31" s="4" customFormat="1" ht="13" customHeight="1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28"/>
      <c r="M60" s="86"/>
      <c r="N60" s="38"/>
      <c r="O60" s="38"/>
      <c r="P60" s="38"/>
      <c r="Q60" s="38"/>
      <c r="R60" s="38"/>
      <c r="S60" s="38"/>
      <c r="T60" s="5"/>
      <c r="U60" s="17"/>
      <c r="V60" s="23"/>
      <c r="W60" s="5"/>
      <c r="X60" s="23"/>
      <c r="Y60" s="23"/>
      <c r="AC60" s="35"/>
    </row>
    <row r="61" spans="1:31" s="4" customFormat="1" ht="10" customHeight="1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5"/>
      <c r="M61" s="23"/>
      <c r="N61" s="38"/>
      <c r="O61" s="38"/>
      <c r="P61" s="38"/>
      <c r="Q61" s="38"/>
      <c r="R61" s="38"/>
      <c r="S61" s="38"/>
      <c r="T61" s="17"/>
      <c r="U61" s="17"/>
      <c r="V61" s="23"/>
      <c r="W61" s="5"/>
      <c r="X61" s="23"/>
      <c r="Y61" s="23"/>
      <c r="AC61" s="35"/>
    </row>
    <row r="62" spans="1:31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61"/>
      <c r="M62" s="16"/>
      <c r="N62" s="38"/>
      <c r="O62" s="38"/>
      <c r="P62" s="38"/>
      <c r="Q62" s="38"/>
      <c r="R62" s="38"/>
      <c r="S62" s="38"/>
      <c r="T62" s="15"/>
      <c r="U62" s="15"/>
      <c r="V62" s="16"/>
      <c r="W62" s="61"/>
      <c r="X62" s="16"/>
      <c r="Y62" s="15"/>
    </row>
    <row r="63" spans="1:31">
      <c r="A63" s="26"/>
      <c r="B63" s="61"/>
      <c r="C63" s="16"/>
      <c r="D63" s="61"/>
      <c r="E63" s="15"/>
      <c r="F63" s="15"/>
      <c r="G63" s="15"/>
      <c r="H63" s="27"/>
      <c r="I63" s="39"/>
      <c r="J63" s="15"/>
      <c r="K63" s="16"/>
      <c r="L63" s="61"/>
      <c r="M63" s="16"/>
      <c r="N63" s="15"/>
      <c r="O63" s="15"/>
      <c r="P63" s="15"/>
      <c r="Q63" s="15"/>
      <c r="R63" s="27"/>
      <c r="S63" s="15"/>
      <c r="T63" s="15"/>
      <c r="U63" s="15"/>
      <c r="V63" s="16"/>
      <c r="W63" s="61"/>
      <c r="X63" s="16"/>
      <c r="Y63" s="15"/>
    </row>
    <row r="67" spans="30:30" ht="14">
      <c r="AD67" s="45"/>
    </row>
    <row r="68" spans="30:30" ht="14">
      <c r="AD68" s="45"/>
    </row>
    <row r="69" spans="30:30" ht="14">
      <c r="AD69" s="45"/>
    </row>
  </sheetData>
  <mergeCells count="47">
    <mergeCell ref="Y53:AC53"/>
    <mergeCell ref="Y54:AC54"/>
    <mergeCell ref="Y55:AC55"/>
    <mergeCell ref="AD53:AE53"/>
    <mergeCell ref="AD55:AE55"/>
    <mergeCell ref="AD54:AE54"/>
    <mergeCell ref="V3:AE3"/>
    <mergeCell ref="K1:N1"/>
    <mergeCell ref="Q1:S1"/>
    <mergeCell ref="D1:I1"/>
    <mergeCell ref="AC1:AE1"/>
    <mergeCell ref="Y1:AB1"/>
    <mergeCell ref="G3:H3"/>
    <mergeCell ref="I3:Q3"/>
    <mergeCell ref="R3:S3"/>
    <mergeCell ref="AD28:AE28"/>
    <mergeCell ref="AD21:AE21"/>
    <mergeCell ref="AD22:AE22"/>
    <mergeCell ref="AD23:AE23"/>
    <mergeCell ref="AD24:AE24"/>
    <mergeCell ref="AD25:AE25"/>
    <mergeCell ref="AD26:AE26"/>
    <mergeCell ref="AD27:AE27"/>
    <mergeCell ref="AD20:AE20"/>
    <mergeCell ref="AD40:AE40"/>
    <mergeCell ref="AD29:AE29"/>
    <mergeCell ref="AD30:AE30"/>
    <mergeCell ref="AD31:AE31"/>
    <mergeCell ref="AD32:AE32"/>
    <mergeCell ref="AD33:AE33"/>
    <mergeCell ref="AD34:AE34"/>
    <mergeCell ref="AD35:AE35"/>
    <mergeCell ref="AD36:AE36"/>
    <mergeCell ref="AD37:AE37"/>
    <mergeCell ref="AD38:AE38"/>
    <mergeCell ref="AD39:AE39"/>
    <mergeCell ref="AD49:AE49"/>
    <mergeCell ref="AD50:AE50"/>
    <mergeCell ref="AD51:AE51"/>
    <mergeCell ref="AD46:AE46"/>
    <mergeCell ref="AD47:AE47"/>
    <mergeCell ref="AD48:AE48"/>
    <mergeCell ref="AD41:AE41"/>
    <mergeCell ref="AD42:AE42"/>
    <mergeCell ref="AD43:AE43"/>
    <mergeCell ref="AD44:AE44"/>
    <mergeCell ref="AD45:AE45"/>
  </mergeCells>
  <conditionalFormatting sqref="A8 G8:H8">
    <cfRule type="expression" dxfId="333" priority="229">
      <formula>$D$8</formula>
    </cfRule>
  </conditionalFormatting>
  <conditionalFormatting sqref="A9 G9:H9">
    <cfRule type="expression" dxfId="332" priority="228">
      <formula>$D$9</formula>
    </cfRule>
  </conditionalFormatting>
  <conditionalFormatting sqref="A10 G10:H10">
    <cfRule type="expression" dxfId="331" priority="227">
      <formula>$D$10</formula>
    </cfRule>
  </conditionalFormatting>
  <conditionalFormatting sqref="A11 G11:H11">
    <cfRule type="expression" dxfId="330" priority="226">
      <formula>$D$11</formula>
    </cfRule>
  </conditionalFormatting>
  <conditionalFormatting sqref="A12 G12:H12">
    <cfRule type="expression" dxfId="329" priority="230">
      <formula>$D$12</formula>
    </cfRule>
  </conditionalFormatting>
  <conditionalFormatting sqref="A13 G13:H13">
    <cfRule type="expression" dxfId="328" priority="225">
      <formula>$D$13</formula>
    </cfRule>
  </conditionalFormatting>
  <conditionalFormatting sqref="A14 G14:H14">
    <cfRule type="expression" dxfId="327" priority="224">
      <formula>$D$14</formula>
    </cfRule>
  </conditionalFormatting>
  <conditionalFormatting sqref="A15">
    <cfRule type="expression" dxfId="326" priority="100">
      <formula>$D$15</formula>
    </cfRule>
  </conditionalFormatting>
  <conditionalFormatting sqref="A16">
    <cfRule type="expression" dxfId="325" priority="101">
      <formula>$D$16</formula>
    </cfRule>
  </conditionalFormatting>
  <conditionalFormatting sqref="A17">
    <cfRule type="expression" dxfId="324" priority="102">
      <formula>$D$17</formula>
    </cfRule>
  </conditionalFormatting>
  <conditionalFormatting sqref="A18 G18:H18">
    <cfRule type="expression" dxfId="323" priority="220">
      <formula>$D$18</formula>
    </cfRule>
  </conditionalFormatting>
  <conditionalFormatting sqref="A19 G19:H19">
    <cfRule type="expression" dxfId="322" priority="219">
      <formula>$D$19</formula>
    </cfRule>
  </conditionalFormatting>
  <conditionalFormatting sqref="A20 G20:H20">
    <cfRule type="expression" dxfId="321" priority="218">
      <formula>$D$20</formula>
    </cfRule>
  </conditionalFormatting>
  <conditionalFormatting sqref="A21 G21:H21">
    <cfRule type="expression" dxfId="320" priority="217">
      <formula>$D$21</formula>
    </cfRule>
  </conditionalFormatting>
  <conditionalFormatting sqref="A22 G22:H22">
    <cfRule type="expression" dxfId="319" priority="216">
      <formula>$D$22</formula>
    </cfRule>
  </conditionalFormatting>
  <conditionalFormatting sqref="A23 G23:H23">
    <cfRule type="expression" dxfId="318" priority="215">
      <formula>$D$23</formula>
    </cfRule>
  </conditionalFormatting>
  <conditionalFormatting sqref="A24 G24:H24">
    <cfRule type="expression" dxfId="317" priority="214">
      <formula>$D$24</formula>
    </cfRule>
  </conditionalFormatting>
  <conditionalFormatting sqref="A25 G25:H25">
    <cfRule type="expression" dxfId="316" priority="213">
      <formula>$D$25</formula>
    </cfRule>
  </conditionalFormatting>
  <conditionalFormatting sqref="A26 G26:H26">
    <cfRule type="expression" dxfId="315" priority="212">
      <formula>$D$26</formula>
    </cfRule>
  </conditionalFormatting>
  <conditionalFormatting sqref="A27 G27:H27">
    <cfRule type="expression" dxfId="314" priority="211">
      <formula>$D$27</formula>
    </cfRule>
  </conditionalFormatting>
  <conditionalFormatting sqref="A28 G28:H28">
    <cfRule type="expression" dxfId="313" priority="210">
      <formula>$D$28</formula>
    </cfRule>
  </conditionalFormatting>
  <conditionalFormatting sqref="A29 G29:H29">
    <cfRule type="expression" dxfId="312" priority="209">
      <formula>$D$29</formula>
    </cfRule>
  </conditionalFormatting>
  <conditionalFormatting sqref="A30 G30:H30">
    <cfRule type="expression" dxfId="311" priority="208">
      <formula>$D$30</formula>
    </cfRule>
  </conditionalFormatting>
  <conditionalFormatting sqref="A31 G31:H31">
    <cfRule type="expression" dxfId="310" priority="207">
      <formula>$D$31</formula>
    </cfRule>
  </conditionalFormatting>
  <conditionalFormatting sqref="A32 G32:H32">
    <cfRule type="expression" dxfId="309" priority="206">
      <formula>$D$32</formula>
    </cfRule>
  </conditionalFormatting>
  <conditionalFormatting sqref="A33 G33:H33">
    <cfRule type="expression" dxfId="308" priority="205">
      <formula>$D$33</formula>
    </cfRule>
  </conditionalFormatting>
  <conditionalFormatting sqref="A34 G34:H34">
    <cfRule type="expression" dxfId="307" priority="204">
      <formula>$D$34</formula>
    </cfRule>
  </conditionalFormatting>
  <conditionalFormatting sqref="A35 G35:H35">
    <cfRule type="expression" dxfId="306" priority="203">
      <formula>$D$35</formula>
    </cfRule>
  </conditionalFormatting>
  <conditionalFormatting sqref="A36 G36:H36">
    <cfRule type="expression" dxfId="305" priority="202">
      <formula>$D$36</formula>
    </cfRule>
  </conditionalFormatting>
  <conditionalFormatting sqref="A37 G37:H37">
    <cfRule type="expression" dxfId="304" priority="201">
      <formula>$D$37</formula>
    </cfRule>
  </conditionalFormatting>
  <conditionalFormatting sqref="A38 G38:H38">
    <cfRule type="expression" dxfId="303" priority="200">
      <formula>$D$38</formula>
    </cfRule>
  </conditionalFormatting>
  <conditionalFormatting sqref="A39 G39:H39">
    <cfRule type="expression" dxfId="302" priority="199">
      <formula>$D$39</formula>
    </cfRule>
  </conditionalFormatting>
  <conditionalFormatting sqref="A40 G40:H40">
    <cfRule type="expression" dxfId="301" priority="198">
      <formula>$D$40</formula>
    </cfRule>
  </conditionalFormatting>
  <conditionalFormatting sqref="A41 G41:H41">
    <cfRule type="expression" dxfId="300" priority="197">
      <formula>$D$41</formula>
    </cfRule>
  </conditionalFormatting>
  <conditionalFormatting sqref="A42 G42:H42">
    <cfRule type="expression" dxfId="299" priority="196">
      <formula>$D$42</formula>
    </cfRule>
  </conditionalFormatting>
  <conditionalFormatting sqref="A43 G43:H43">
    <cfRule type="expression" dxfId="298" priority="195">
      <formula>$D$43</formula>
    </cfRule>
  </conditionalFormatting>
  <conditionalFormatting sqref="A44 G44:H44">
    <cfRule type="expression" dxfId="297" priority="194">
      <formula>$D$44</formula>
    </cfRule>
  </conditionalFormatting>
  <conditionalFormatting sqref="A45 G45:H45">
    <cfRule type="expression" dxfId="296" priority="193">
      <formula>$D$45</formula>
    </cfRule>
  </conditionalFormatting>
  <conditionalFormatting sqref="A46 G46:H46">
    <cfRule type="expression" dxfId="295" priority="192">
      <formula>$D$46</formula>
    </cfRule>
  </conditionalFormatting>
  <conditionalFormatting sqref="A47 G47:H47">
    <cfRule type="expression" dxfId="294" priority="191">
      <formula>$D$47</formula>
    </cfRule>
  </conditionalFormatting>
  <conditionalFormatting sqref="A48 G48:H48">
    <cfRule type="expression" dxfId="293" priority="190">
      <formula>$D$48</formula>
    </cfRule>
  </conditionalFormatting>
  <conditionalFormatting sqref="A49 G49:H49">
    <cfRule type="expression" dxfId="292" priority="189">
      <formula>$D$49</formula>
    </cfRule>
  </conditionalFormatting>
  <conditionalFormatting sqref="A50 G50:H50">
    <cfRule type="expression" dxfId="291" priority="188">
      <formula>$D$50</formula>
    </cfRule>
  </conditionalFormatting>
  <conditionalFormatting sqref="A51 G51:H51">
    <cfRule type="expression" dxfId="290" priority="187">
      <formula>$D$51</formula>
    </cfRule>
  </conditionalFormatting>
  <conditionalFormatting sqref="A52 G52:H52">
    <cfRule type="expression" dxfId="289" priority="186">
      <formula>$D$52</formula>
    </cfRule>
  </conditionalFormatting>
  <conditionalFormatting sqref="A53">
    <cfRule type="expression" dxfId="288" priority="184">
      <formula>$D$53</formula>
    </cfRule>
  </conditionalFormatting>
  <conditionalFormatting sqref="A54 G54:H54">
    <cfRule type="expression" dxfId="287" priority="183">
      <formula>$D$54</formula>
    </cfRule>
  </conditionalFormatting>
  <conditionalFormatting sqref="A55 G55:H55">
    <cfRule type="expression" dxfId="286" priority="182">
      <formula>$D$55</formula>
    </cfRule>
  </conditionalFormatting>
  <conditionalFormatting sqref="A56">
    <cfRule type="expression" dxfId="285" priority="78">
      <formula>$D$56</formula>
    </cfRule>
  </conditionalFormatting>
  <conditionalFormatting sqref="G15:H15">
    <cfRule type="expression" dxfId="284" priority="223">
      <formula>$D$15</formula>
    </cfRule>
  </conditionalFormatting>
  <conditionalFormatting sqref="G16:H16">
    <cfRule type="expression" dxfId="283" priority="222">
      <formula>$D$16</formula>
    </cfRule>
  </conditionalFormatting>
  <conditionalFormatting sqref="G17:H17">
    <cfRule type="expression" dxfId="282" priority="221">
      <formula>$D$17</formula>
    </cfRule>
  </conditionalFormatting>
  <conditionalFormatting sqref="G53:H53">
    <cfRule type="expression" dxfId="281" priority="185">
      <formula>$D$53</formula>
    </cfRule>
  </conditionalFormatting>
  <conditionalFormatting sqref="G56:H56">
    <cfRule type="expression" dxfId="280" priority="54">
      <formula>$D$56</formula>
    </cfRule>
  </conditionalFormatting>
  <conditionalFormatting sqref="I8:I56">
    <cfRule type="cellIs" dxfId="279" priority="53" operator="greaterThan">
      <formula>0</formula>
    </cfRule>
  </conditionalFormatting>
  <conditionalFormatting sqref="J49">
    <cfRule type="cellIs" dxfId="278" priority="106" operator="greaterThan">
      <formula>0</formula>
    </cfRule>
  </conditionalFormatting>
  <conditionalFormatting sqref="K8 Q8:R8">
    <cfRule type="expression" dxfId="277" priority="180">
      <formula>$N$8</formula>
    </cfRule>
  </conditionalFormatting>
  <conditionalFormatting sqref="K9 Q9:R9">
    <cfRule type="expression" dxfId="276" priority="179">
      <formula>$N$9</formula>
    </cfRule>
  </conditionalFormatting>
  <conditionalFormatting sqref="K10 Q10:R10">
    <cfRule type="expression" dxfId="275" priority="178">
      <formula>$N$10</formula>
    </cfRule>
  </conditionalFormatting>
  <conditionalFormatting sqref="K12 Q12:R12">
    <cfRule type="expression" dxfId="274" priority="52">
      <formula>$N$12</formula>
    </cfRule>
  </conditionalFormatting>
  <conditionalFormatting sqref="K13 Q13:R13">
    <cfRule type="expression" dxfId="273" priority="176">
      <formula>$N$13</formula>
    </cfRule>
  </conditionalFormatting>
  <conditionalFormatting sqref="K14 Q14:R14">
    <cfRule type="expression" dxfId="272" priority="91">
      <formula>$N$14</formula>
    </cfRule>
  </conditionalFormatting>
  <conditionalFormatting sqref="K15 Q15:R15">
    <cfRule type="expression" dxfId="271" priority="90">
      <formula>$N$18</formula>
    </cfRule>
    <cfRule type="expression" dxfId="270" priority="175">
      <formula>$N$15</formula>
    </cfRule>
  </conditionalFormatting>
  <conditionalFormatting sqref="K16 Q16:R16">
    <cfRule type="expression" dxfId="269" priority="174">
      <formula>$N$16</formula>
    </cfRule>
  </conditionalFormatting>
  <conditionalFormatting sqref="K17 Q17:R17">
    <cfRule type="expression" dxfId="268" priority="173">
      <formula>$N$17</formula>
    </cfRule>
  </conditionalFormatting>
  <conditionalFormatting sqref="K18 Q18:R18">
    <cfRule type="expression" dxfId="267" priority="172">
      <formula>$N$18</formula>
    </cfRule>
  </conditionalFormatting>
  <conditionalFormatting sqref="K19 Q19:R19">
    <cfRule type="expression" dxfId="266" priority="171">
      <formula>$N$19</formula>
    </cfRule>
  </conditionalFormatting>
  <conditionalFormatting sqref="K20 Q20:R20">
    <cfRule type="expression" dxfId="265" priority="170">
      <formula>$N$20</formula>
    </cfRule>
  </conditionalFormatting>
  <conditionalFormatting sqref="K21 Q21:R21">
    <cfRule type="expression" dxfId="264" priority="89">
      <formula>$N$21</formula>
    </cfRule>
  </conditionalFormatting>
  <conditionalFormatting sqref="K22 Q22:R22">
    <cfRule type="expression" dxfId="263" priority="169">
      <formula>$N$22</formula>
    </cfRule>
  </conditionalFormatting>
  <conditionalFormatting sqref="K23 Q23:R23">
    <cfRule type="expression" dxfId="262" priority="168">
      <formula>$N$23</formula>
    </cfRule>
  </conditionalFormatting>
  <conditionalFormatting sqref="K24 Q24:R24">
    <cfRule type="expression" dxfId="261" priority="167">
      <formula>$N$24</formula>
    </cfRule>
  </conditionalFormatting>
  <conditionalFormatting sqref="K25 Q25:R25">
    <cfRule type="expression" dxfId="260" priority="88">
      <formula>$N$28</formula>
    </cfRule>
    <cfRule type="expression" dxfId="259" priority="166">
      <formula>$N$25</formula>
    </cfRule>
  </conditionalFormatting>
  <conditionalFormatting sqref="K26 Q26:R26">
    <cfRule type="expression" dxfId="258" priority="165">
      <formula>$N$26</formula>
    </cfRule>
  </conditionalFormatting>
  <conditionalFormatting sqref="K27 Q27:R27">
    <cfRule type="expression" dxfId="257" priority="164">
      <formula>$N$27</formula>
    </cfRule>
  </conditionalFormatting>
  <conditionalFormatting sqref="K28 Q28:R28">
    <cfRule type="expression" dxfId="256" priority="163">
      <formula>$N$28</formula>
    </cfRule>
  </conditionalFormatting>
  <conditionalFormatting sqref="K29 Q29:R29">
    <cfRule type="expression" dxfId="255" priority="162">
      <formula>$N$29</formula>
    </cfRule>
  </conditionalFormatting>
  <conditionalFormatting sqref="K30 Q30:R30">
    <cfRule type="expression" dxfId="254" priority="161">
      <formula>$N$30</formula>
    </cfRule>
  </conditionalFormatting>
  <conditionalFormatting sqref="K31 Q31:R31">
    <cfRule type="expression" dxfId="253" priority="87">
      <formula>$O$31</formula>
    </cfRule>
  </conditionalFormatting>
  <conditionalFormatting sqref="K32 Q32:R32">
    <cfRule type="expression" dxfId="252" priority="160">
      <formula>$N$32</formula>
    </cfRule>
  </conditionalFormatting>
  <conditionalFormatting sqref="K33 Q33:R33">
    <cfRule type="expression" dxfId="251" priority="159">
      <formula>$N$33</formula>
    </cfRule>
  </conditionalFormatting>
  <conditionalFormatting sqref="K34 Q34:R34">
    <cfRule type="expression" dxfId="250" priority="158">
      <formula>$N$34</formula>
    </cfRule>
  </conditionalFormatting>
  <conditionalFormatting sqref="K35 Q35:R35">
    <cfRule type="expression" dxfId="249" priority="157">
      <formula>$N$35</formula>
    </cfRule>
  </conditionalFormatting>
  <conditionalFormatting sqref="K36 Q36:R36">
    <cfRule type="expression" dxfId="248" priority="156">
      <formula>$N$36</formula>
    </cfRule>
    <cfRule type="expression" dxfId="247" priority="259">
      <formula>#REF!</formula>
    </cfRule>
  </conditionalFormatting>
  <conditionalFormatting sqref="K37 Q37:R37">
    <cfRule type="expression" dxfId="246" priority="155">
      <formula>$N$37</formula>
    </cfRule>
  </conditionalFormatting>
  <conditionalFormatting sqref="K38 Q38:R38">
    <cfRule type="expression" dxfId="245" priority="154">
      <formula>$N$38</formula>
    </cfRule>
  </conditionalFormatting>
  <conditionalFormatting sqref="K39">
    <cfRule type="expression" dxfId="244" priority="152">
      <formula>$N$39</formula>
    </cfRule>
  </conditionalFormatting>
  <conditionalFormatting sqref="K40 Q40:R40">
    <cfRule type="expression" dxfId="243" priority="151">
      <formula>$N$40</formula>
    </cfRule>
  </conditionalFormatting>
  <conditionalFormatting sqref="K41 Q41:R41">
    <cfRule type="expression" dxfId="242" priority="85">
      <formula>$N$41</formula>
    </cfRule>
  </conditionalFormatting>
  <conditionalFormatting sqref="K42 Q42:R42">
    <cfRule type="expression" dxfId="241" priority="150">
      <formula>$N$42</formula>
    </cfRule>
  </conditionalFormatting>
  <conditionalFormatting sqref="K43 Q43:R43">
    <cfRule type="expression" dxfId="240" priority="149">
      <formula>$N$43</formula>
    </cfRule>
  </conditionalFormatting>
  <conditionalFormatting sqref="K44 Q44:R44">
    <cfRule type="expression" dxfId="239" priority="148">
      <formula>$N$44</formula>
    </cfRule>
  </conditionalFormatting>
  <conditionalFormatting sqref="K45 Q45:R45">
    <cfRule type="expression" dxfId="238" priority="147">
      <formula>$N$45</formula>
    </cfRule>
  </conditionalFormatting>
  <conditionalFormatting sqref="K45 K48 Q48:R48">
    <cfRule type="expression" dxfId="237" priority="84">
      <formula>$N$48</formula>
    </cfRule>
  </conditionalFormatting>
  <conditionalFormatting sqref="K46 Q46:R46">
    <cfRule type="expression" dxfId="236" priority="146">
      <formula>$N$46</formula>
    </cfRule>
  </conditionalFormatting>
  <conditionalFormatting sqref="K47 Q47:R47">
    <cfRule type="expression" dxfId="235" priority="145">
      <formula>$N$47</formula>
    </cfRule>
  </conditionalFormatting>
  <conditionalFormatting sqref="K49">
    <cfRule type="expression" dxfId="234" priority="73">
      <formula>$N$49</formula>
    </cfRule>
  </conditionalFormatting>
  <conditionalFormatting sqref="K50">
    <cfRule type="expression" dxfId="233" priority="69">
      <formula>$N$50</formula>
    </cfRule>
  </conditionalFormatting>
  <conditionalFormatting sqref="K51">
    <cfRule type="expression" dxfId="232" priority="72">
      <formula>$N$51</formula>
    </cfRule>
  </conditionalFormatting>
  <conditionalFormatting sqref="K52">
    <cfRule type="expression" dxfId="231" priority="71">
      <formula>$N$52</formula>
    </cfRule>
  </conditionalFormatting>
  <conditionalFormatting sqref="K55:M55">
    <cfRule type="expression" dxfId="230" priority="58">
      <formula>$N$55</formula>
    </cfRule>
  </conditionalFormatting>
  <conditionalFormatting sqref="K56:M56 P56:R56">
    <cfRule type="expression" dxfId="229" priority="36">
      <formula>$N$56</formula>
    </cfRule>
  </conditionalFormatting>
  <conditionalFormatting sqref="N8:N53 Y57:Y183">
    <cfRule type="beginsWith" dxfId="228" priority="51" operator="beginsWith" text="0">
      <formula>LEFT(N8,LEN("0"))="0"</formula>
    </cfRule>
  </conditionalFormatting>
  <conditionalFormatting sqref="N55:N56">
    <cfRule type="beginsWith" dxfId="227" priority="35" operator="beginsWith" text="0">
      <formula>LEFT(N55,LEN("0"))="0"</formula>
    </cfRule>
  </conditionalFormatting>
  <conditionalFormatting sqref="P55:R55">
    <cfRule type="expression" dxfId="226" priority="83">
      <formula>$N$55</formula>
    </cfRule>
  </conditionalFormatting>
  <conditionalFormatting sqref="Q39:R39">
    <cfRule type="expression" dxfId="225" priority="153">
      <formula>$N$39</formula>
    </cfRule>
  </conditionalFormatting>
  <conditionalFormatting sqref="Q45:R45">
    <cfRule type="expression" dxfId="224" priority="144">
      <formula>$N$48</formula>
    </cfRule>
  </conditionalFormatting>
  <conditionalFormatting sqref="Q49:R49">
    <cfRule type="expression" dxfId="223" priority="142">
      <formula>$N$49</formula>
    </cfRule>
  </conditionalFormatting>
  <conditionalFormatting sqref="Q50:R50">
    <cfRule type="expression" dxfId="222" priority="104">
      <formula>$N$50</formula>
    </cfRule>
  </conditionalFormatting>
  <conditionalFormatting sqref="Q51:R51">
    <cfRule type="expression" dxfId="221" priority="141">
      <formula>$N$51</formula>
    </cfRule>
  </conditionalFormatting>
  <conditionalFormatting sqref="Q52:R52">
    <cfRule type="expression" dxfId="220" priority="140">
      <formula>$N$52</formula>
    </cfRule>
  </conditionalFormatting>
  <conditionalFormatting sqref="S8:S56">
    <cfRule type="cellIs" dxfId="219" priority="107" operator="greaterThan">
      <formula>0</formula>
    </cfRule>
  </conditionalFormatting>
  <conditionalFormatting sqref="V8 AB8:AC8">
    <cfRule type="expression" dxfId="218" priority="137">
      <formula>$Y$8</formula>
    </cfRule>
  </conditionalFormatting>
  <conditionalFormatting sqref="V9 AB9:AC9">
    <cfRule type="expression" dxfId="217" priority="136">
      <formula>$Y$9</formula>
    </cfRule>
  </conditionalFormatting>
  <conditionalFormatting sqref="V10 AB10:AC10">
    <cfRule type="expression" dxfId="216" priority="135">
      <formula>$Y$10</formula>
    </cfRule>
  </conditionalFormatting>
  <conditionalFormatting sqref="V11 AB11:AC11">
    <cfRule type="expression" dxfId="215" priority="134">
      <formula>$Y$11</formula>
    </cfRule>
  </conditionalFormatting>
  <conditionalFormatting sqref="V12 AB12:AC12">
    <cfRule type="expression" dxfId="214" priority="133">
      <formula>$Y$12</formula>
    </cfRule>
  </conditionalFormatting>
  <conditionalFormatting sqref="V14 AB14:AC14">
    <cfRule type="expression" dxfId="213" priority="55">
      <formula>$Y$14</formula>
    </cfRule>
  </conditionalFormatting>
  <conditionalFormatting sqref="V15 AB15:AC15">
    <cfRule type="expression" dxfId="212" priority="132">
      <formula>$Y$15</formula>
    </cfRule>
  </conditionalFormatting>
  <conditionalFormatting sqref="V16 AB16:AC16">
    <cfRule type="expression" dxfId="211" priority="131">
      <formula>$Y$16</formula>
    </cfRule>
  </conditionalFormatting>
  <conditionalFormatting sqref="V17 AB17:AC17">
    <cfRule type="expression" dxfId="210" priority="130">
      <formula>$Y$17</formula>
    </cfRule>
  </conditionalFormatting>
  <conditionalFormatting sqref="V18 AB18:AC18">
    <cfRule type="expression" dxfId="209" priority="129">
      <formula>$Y$18</formula>
    </cfRule>
  </conditionalFormatting>
  <conditionalFormatting sqref="V19 AB19:AC19">
    <cfRule type="expression" dxfId="208" priority="128">
      <formula>$Y$19</formula>
    </cfRule>
  </conditionalFormatting>
  <conditionalFormatting sqref="V22 AB22:AC22">
    <cfRule type="expression" dxfId="207" priority="64">
      <formula>$Y$22</formula>
    </cfRule>
  </conditionalFormatting>
  <conditionalFormatting sqref="V23 AB23:AC23">
    <cfRule type="expression" dxfId="206" priority="63">
      <formula>$Y$23</formula>
    </cfRule>
  </conditionalFormatting>
  <conditionalFormatting sqref="V24 AB24:AC24">
    <cfRule type="expression" dxfId="205" priority="62">
      <formula>$Y$24</formula>
    </cfRule>
  </conditionalFormatting>
  <conditionalFormatting sqref="V26 AB26:AC26">
    <cfRule type="expression" dxfId="204" priority="126">
      <formula>$Y$26</formula>
    </cfRule>
  </conditionalFormatting>
  <conditionalFormatting sqref="V27 AB27:AC27">
    <cfRule type="expression" dxfId="203" priority="34">
      <formula>$Y$27</formula>
    </cfRule>
  </conditionalFormatting>
  <conditionalFormatting sqref="V29 AB29:AC29">
    <cfRule type="expression" dxfId="202" priority="109">
      <formula>$Y$29</formula>
    </cfRule>
  </conditionalFormatting>
  <conditionalFormatting sqref="V30">
    <cfRule type="expression" dxfId="201" priority="77">
      <formula>$Y$30</formula>
    </cfRule>
  </conditionalFormatting>
  <conditionalFormatting sqref="V32 AB32:AC32">
    <cfRule type="expression" dxfId="200" priority="92">
      <formula>$Y$32</formula>
    </cfRule>
  </conditionalFormatting>
  <conditionalFormatting sqref="V33 AB33:AC33">
    <cfRule type="expression" dxfId="199" priority="122">
      <formula>$Y$33</formula>
    </cfRule>
  </conditionalFormatting>
  <conditionalFormatting sqref="V34:V35 AB34:AC35">
    <cfRule type="expression" dxfId="198" priority="10">
      <formula>$Y$34</formula>
    </cfRule>
  </conditionalFormatting>
  <conditionalFormatting sqref="V35 AB35:AC35">
    <cfRule type="expression" dxfId="197" priority="13">
      <formula>$Y$35</formula>
    </cfRule>
  </conditionalFormatting>
  <conditionalFormatting sqref="V36">
    <cfRule type="expression" dxfId="196" priority="21">
      <formula>$Y$36</formula>
    </cfRule>
  </conditionalFormatting>
  <conditionalFormatting sqref="V37 AB37:AC37">
    <cfRule type="expression" dxfId="195" priority="11">
      <formula>#REF!</formula>
    </cfRule>
    <cfRule type="expression" dxfId="194" priority="20">
      <formula>$Y$37</formula>
    </cfRule>
  </conditionalFormatting>
  <conditionalFormatting sqref="V39">
    <cfRule type="expression" dxfId="193" priority="14">
      <formula>$Y$39</formula>
    </cfRule>
  </conditionalFormatting>
  <conditionalFormatting sqref="V40 AB40:AC40">
    <cfRule type="expression" dxfId="192" priority="18">
      <formula>$Y$40</formula>
    </cfRule>
  </conditionalFormatting>
  <conditionalFormatting sqref="V41 AB41:AC41">
    <cfRule type="expression" dxfId="191" priority="12">
      <formula>#REF!</formula>
    </cfRule>
  </conditionalFormatting>
  <conditionalFormatting sqref="V41">
    <cfRule type="expression" dxfId="190" priority="17">
      <formula>$Y$41</formula>
    </cfRule>
  </conditionalFormatting>
  <conditionalFormatting sqref="V42 AB42:AC42">
    <cfRule type="expression" dxfId="189" priority="16">
      <formula>$Y$42</formula>
    </cfRule>
  </conditionalFormatting>
  <conditionalFormatting sqref="V45 AB45:AC45">
    <cfRule type="expression" dxfId="188" priority="7">
      <formula>$Y$45</formula>
    </cfRule>
  </conditionalFormatting>
  <conditionalFormatting sqref="V46 AB46:AC46">
    <cfRule type="expression" dxfId="187" priority="6">
      <formula>$Y$46</formula>
    </cfRule>
  </conditionalFormatting>
  <conditionalFormatting sqref="V47 AB47:AC47">
    <cfRule type="expression" dxfId="186" priority="5">
      <formula>$Y$47</formula>
    </cfRule>
  </conditionalFormatting>
  <conditionalFormatting sqref="V48 AB48:AC48">
    <cfRule type="expression" dxfId="185" priority="4">
      <formula>$Y$48</formula>
    </cfRule>
  </conditionalFormatting>
  <conditionalFormatting sqref="V49 AB49:AC49">
    <cfRule type="expression" dxfId="184" priority="2">
      <formula>$Y$49</formula>
    </cfRule>
  </conditionalFormatting>
  <conditionalFormatting sqref="V50 AB50:AC50">
    <cfRule type="expression" dxfId="183" priority="3">
      <formula>$Y$50</formula>
    </cfRule>
  </conditionalFormatting>
  <conditionalFormatting sqref="V20:X20 Z20:AC20">
    <cfRule type="expression" dxfId="182" priority="38">
      <formula>$Y$20</formula>
    </cfRule>
  </conditionalFormatting>
  <conditionalFormatting sqref="V21:X21 Z21:AC21">
    <cfRule type="expression" dxfId="181" priority="65">
      <formula>$Y$21</formula>
    </cfRule>
  </conditionalFormatting>
  <conditionalFormatting sqref="Y8:Y13 D8:D56 Y29:Y30">
    <cfRule type="beginsWith" dxfId="180" priority="105" operator="beginsWith" text="0">
      <formula>LEFT(D8,LEN("0"))="0"</formula>
    </cfRule>
  </conditionalFormatting>
  <conditionalFormatting sqref="Y15:Y24">
    <cfRule type="beginsWith" dxfId="179" priority="60" operator="beginsWith" text="0">
      <formula>LEFT(Y15,LEN("0"))="0"</formula>
    </cfRule>
  </conditionalFormatting>
  <conditionalFormatting sqref="Y26:Y27">
    <cfRule type="beginsWith" dxfId="178" priority="32" operator="beginsWith" text="0">
      <formula>LEFT(Y26,LEN("0"))="0"</formula>
    </cfRule>
  </conditionalFormatting>
  <conditionalFormatting sqref="Y32:Y37 Y39:Y42">
    <cfRule type="beginsWith" dxfId="177" priority="8" operator="beginsWith" text="0">
      <formula>LEFT(Y32,LEN("0"))="0"</formula>
    </cfRule>
  </conditionalFormatting>
  <conditionalFormatting sqref="Y45:Y50">
    <cfRule type="beginsWith" dxfId="176" priority="1" operator="beginsWith" text="0">
      <formula>LEFT(Y45,LEN("0"))="0"</formula>
    </cfRule>
  </conditionalFormatting>
  <conditionalFormatting sqref="AB30:AC30">
    <cfRule type="expression" dxfId="175" priority="76">
      <formula>$Y$30</formula>
    </cfRule>
  </conditionalFormatting>
  <conditionalFormatting sqref="AB36:AC36">
    <cfRule type="expression" dxfId="174" priority="23">
      <formula>$Y$36</formula>
    </cfRule>
  </conditionalFormatting>
  <conditionalFormatting sqref="AB39:AC39">
    <cfRule type="expression" dxfId="173" priority="22">
      <formula>$Y$39</formula>
    </cfRule>
  </conditionalFormatting>
  <conditionalFormatting sqref="AB41:AC41">
    <cfRule type="expression" dxfId="172" priority="19">
      <formula>$Y$41</formula>
    </cfRule>
  </conditionalFormatting>
  <conditionalFormatting sqref="AD8:AD19 AD67:AD69">
    <cfRule type="cellIs" dxfId="171" priority="108" operator="greaterThan">
      <formula>0</formula>
    </cfRule>
  </conditionalFormatting>
  <conditionalFormatting sqref="AD20:AE35 AD36 AD37:AE37 AD39:AD50">
    <cfRule type="cellIs" dxfId="170" priority="9" operator="greaterThan">
      <formula>0</formula>
    </cfRule>
  </conditionalFormatting>
  <conditionalFormatting sqref="AD51:AE51">
    <cfRule type="cellIs" dxfId="169" priority="24" operator="greaterThan">
      <formula>0</formula>
    </cfRule>
  </conditionalFormatting>
  <conditionalFormatting sqref="K53 Q53:R53">
    <cfRule type="expression" dxfId="168" priority="260">
      <formula>#REF!</formula>
    </cfRule>
    <cfRule type="expression" dxfId="167" priority="261">
      <formula>$N$53</formula>
    </cfRule>
  </conditionalFormatting>
  <pageMargins left="0.5" right="0.25" top="0.4" bottom="0" header="0.35" footer="0.25"/>
  <pageSetup orientation="portrait" r:id="rId1"/>
  <headerFooter alignWithMargins="0">
    <oddFooter>&amp;L&amp;"Times Bold,Bold"&amp;K000000&amp;T &amp;D &amp;A</oddFooter>
  </headerFooter>
  <ignoredErrors>
    <ignoredError sqref="G24:H24 G29:H29 G36:H36 G43:H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BEE1-86F7-344E-8828-D3A8C6288BB5}">
  <sheetPr>
    <tabColor theme="0"/>
  </sheetPr>
  <dimension ref="A1:AE56"/>
  <sheetViews>
    <sheetView showRuler="0" view="pageLayout" zoomScale="140" zoomScalePageLayoutView="140" workbookViewId="0">
      <selection activeCell="U50" sqref="U50"/>
    </sheetView>
  </sheetViews>
  <sheetFormatPr baseColWidth="10" defaultColWidth="6.59765625" defaultRowHeight="13"/>
  <cols>
    <col min="1" max="1" width="12" style="254" customWidth="1"/>
    <col min="2" max="2" width="8.3984375" style="255" customWidth="1"/>
    <col min="3" max="3" width="6.3984375" style="256" hidden="1" customWidth="1"/>
    <col min="4" max="4" width="4" style="255" customWidth="1"/>
    <col min="5" max="6" width="2.19921875" style="132" hidden="1" customWidth="1"/>
    <col min="7" max="7" width="5" style="132" customWidth="1"/>
    <col min="8" max="8" width="6.19921875" style="144" customWidth="1"/>
    <col min="9" max="9" width="0.796875" style="257" customWidth="1"/>
    <col min="10" max="10" width="3" style="132" customWidth="1"/>
    <col min="11" max="11" width="7.796875" style="256" customWidth="1"/>
    <col min="12" max="12" width="6.59765625" style="255" customWidth="1"/>
    <col min="13" max="13" width="5.796875" style="256" hidden="1" customWidth="1"/>
    <col min="14" max="14" width="4.19921875" style="132" customWidth="1"/>
    <col min="15" max="15" width="2.3984375" style="132" hidden="1" customWidth="1"/>
    <col min="16" max="16" width="2.19921875" style="132" hidden="1" customWidth="1"/>
    <col min="17" max="17" width="4.3984375" style="132" customWidth="1"/>
    <col min="18" max="18" width="5.19921875" style="144" customWidth="1"/>
    <col min="19" max="19" width="9.19921875" style="132" hidden="1" customWidth="1"/>
    <col min="20" max="20" width="2.796875" style="132" hidden="1" customWidth="1"/>
    <col min="21" max="21" width="2.3984375" style="132" customWidth="1"/>
    <col min="22" max="22" width="10.19921875" style="256" customWidth="1"/>
    <col min="23" max="23" width="7" style="255" customWidth="1"/>
    <col min="24" max="24" width="5.796875" style="256" hidden="1" customWidth="1"/>
    <col min="25" max="25" width="4.3984375" style="132" customWidth="1"/>
    <col min="26" max="26" width="2.19921875" style="132" hidden="1" customWidth="1"/>
    <col min="27" max="27" width="5.3984375" style="132" hidden="1" customWidth="1"/>
    <col min="28" max="28" width="4.59765625" style="132" customWidth="1"/>
    <col min="29" max="29" width="6.59765625" style="144" customWidth="1"/>
    <col min="30" max="30" width="8" style="132" hidden="1" customWidth="1"/>
    <col min="31" max="31" width="7.19921875" style="132" customWidth="1"/>
    <col min="32" max="262" width="6.59765625" style="132"/>
    <col min="263" max="263" width="10.3984375" style="132" customWidth="1"/>
    <col min="264" max="264" width="8.3984375" style="132" customWidth="1"/>
    <col min="265" max="265" width="5.796875" style="132" customWidth="1"/>
    <col min="266" max="266" width="7.3984375" style="132" customWidth="1"/>
    <col min="267" max="267" width="2.19921875" style="132" bestFit="1" customWidth="1"/>
    <col min="268" max="268" width="2.19921875" style="132" customWidth="1"/>
    <col min="269" max="269" width="2.3984375" style="132" customWidth="1"/>
    <col min="270" max="271" width="7.796875" style="132" customWidth="1"/>
    <col min="272" max="272" width="5.796875" style="132" customWidth="1"/>
    <col min="273" max="273" width="7.3984375" style="132" customWidth="1"/>
    <col min="274" max="274" width="2.19921875" style="132" bestFit="1" customWidth="1"/>
    <col min="275" max="275" width="2.19921875" style="132" customWidth="1"/>
    <col min="276" max="276" width="4.3984375" style="132" customWidth="1"/>
    <col min="277" max="278" width="8.796875" style="132" customWidth="1"/>
    <col min="279" max="279" width="5.796875" style="132" customWidth="1"/>
    <col min="280" max="280" width="7.3984375" style="132" customWidth="1"/>
    <col min="281" max="281" width="2.19921875" style="132" bestFit="1" customWidth="1"/>
    <col min="282" max="282" width="2.3984375" style="132" customWidth="1"/>
    <col min="283" max="518" width="6.59765625" style="132"/>
    <col min="519" max="519" width="10.3984375" style="132" customWidth="1"/>
    <col min="520" max="520" width="8.3984375" style="132" customWidth="1"/>
    <col min="521" max="521" width="5.796875" style="132" customWidth="1"/>
    <col min="522" max="522" width="7.3984375" style="132" customWidth="1"/>
    <col min="523" max="523" width="2.19921875" style="132" bestFit="1" customWidth="1"/>
    <col min="524" max="524" width="2.19921875" style="132" customWidth="1"/>
    <col min="525" max="525" width="2.3984375" style="132" customWidth="1"/>
    <col min="526" max="527" width="7.796875" style="132" customWidth="1"/>
    <col min="528" max="528" width="5.796875" style="132" customWidth="1"/>
    <col min="529" max="529" width="7.3984375" style="132" customWidth="1"/>
    <col min="530" max="530" width="2.19921875" style="132" bestFit="1" customWidth="1"/>
    <col min="531" max="531" width="2.19921875" style="132" customWidth="1"/>
    <col min="532" max="532" width="4.3984375" style="132" customWidth="1"/>
    <col min="533" max="534" width="8.796875" style="132" customWidth="1"/>
    <col min="535" max="535" width="5.796875" style="132" customWidth="1"/>
    <col min="536" max="536" width="7.3984375" style="132" customWidth="1"/>
    <col min="537" max="537" width="2.19921875" style="132" bestFit="1" customWidth="1"/>
    <col min="538" max="538" width="2.3984375" style="132" customWidth="1"/>
    <col min="539" max="774" width="6.59765625" style="132"/>
    <col min="775" max="775" width="10.3984375" style="132" customWidth="1"/>
    <col min="776" max="776" width="8.3984375" style="132" customWidth="1"/>
    <col min="777" max="777" width="5.796875" style="132" customWidth="1"/>
    <col min="778" max="778" width="7.3984375" style="132" customWidth="1"/>
    <col min="779" max="779" width="2.19921875" style="132" bestFit="1" customWidth="1"/>
    <col min="780" max="780" width="2.19921875" style="132" customWidth="1"/>
    <col min="781" max="781" width="2.3984375" style="132" customWidth="1"/>
    <col min="782" max="783" width="7.796875" style="132" customWidth="1"/>
    <col min="784" max="784" width="5.796875" style="132" customWidth="1"/>
    <col min="785" max="785" width="7.3984375" style="132" customWidth="1"/>
    <col min="786" max="786" width="2.19921875" style="132" bestFit="1" customWidth="1"/>
    <col min="787" max="787" width="2.19921875" style="132" customWidth="1"/>
    <col min="788" max="788" width="4.3984375" style="132" customWidth="1"/>
    <col min="789" max="790" width="8.796875" style="132" customWidth="1"/>
    <col min="791" max="791" width="5.796875" style="132" customWidth="1"/>
    <col min="792" max="792" width="7.3984375" style="132" customWidth="1"/>
    <col min="793" max="793" width="2.19921875" style="132" bestFit="1" customWidth="1"/>
    <col min="794" max="794" width="2.3984375" style="132" customWidth="1"/>
    <col min="795" max="1030" width="6.59765625" style="132"/>
    <col min="1031" max="1031" width="10.3984375" style="132" customWidth="1"/>
    <col min="1032" max="1032" width="8.3984375" style="132" customWidth="1"/>
    <col min="1033" max="1033" width="5.796875" style="132" customWidth="1"/>
    <col min="1034" max="1034" width="7.3984375" style="132" customWidth="1"/>
    <col min="1035" max="1035" width="2.19921875" style="132" bestFit="1" customWidth="1"/>
    <col min="1036" max="1036" width="2.19921875" style="132" customWidth="1"/>
    <col min="1037" max="1037" width="2.3984375" style="132" customWidth="1"/>
    <col min="1038" max="1039" width="7.796875" style="132" customWidth="1"/>
    <col min="1040" max="1040" width="5.796875" style="132" customWidth="1"/>
    <col min="1041" max="1041" width="7.3984375" style="132" customWidth="1"/>
    <col min="1042" max="1042" width="2.19921875" style="132" bestFit="1" customWidth="1"/>
    <col min="1043" max="1043" width="2.19921875" style="132" customWidth="1"/>
    <col min="1044" max="1044" width="4.3984375" style="132" customWidth="1"/>
    <col min="1045" max="1046" width="8.796875" style="132" customWidth="1"/>
    <col min="1047" max="1047" width="5.796875" style="132" customWidth="1"/>
    <col min="1048" max="1048" width="7.3984375" style="132" customWidth="1"/>
    <col min="1049" max="1049" width="2.19921875" style="132" bestFit="1" customWidth="1"/>
    <col min="1050" max="1050" width="2.3984375" style="132" customWidth="1"/>
    <col min="1051" max="1286" width="6.59765625" style="132"/>
    <col min="1287" max="1287" width="10.3984375" style="132" customWidth="1"/>
    <col min="1288" max="1288" width="8.3984375" style="132" customWidth="1"/>
    <col min="1289" max="1289" width="5.796875" style="132" customWidth="1"/>
    <col min="1290" max="1290" width="7.3984375" style="132" customWidth="1"/>
    <col min="1291" max="1291" width="2.19921875" style="132" bestFit="1" customWidth="1"/>
    <col min="1292" max="1292" width="2.19921875" style="132" customWidth="1"/>
    <col min="1293" max="1293" width="2.3984375" style="132" customWidth="1"/>
    <col min="1294" max="1295" width="7.796875" style="132" customWidth="1"/>
    <col min="1296" max="1296" width="5.796875" style="132" customWidth="1"/>
    <col min="1297" max="1297" width="7.3984375" style="132" customWidth="1"/>
    <col min="1298" max="1298" width="2.19921875" style="132" bestFit="1" customWidth="1"/>
    <col min="1299" max="1299" width="2.19921875" style="132" customWidth="1"/>
    <col min="1300" max="1300" width="4.3984375" style="132" customWidth="1"/>
    <col min="1301" max="1302" width="8.796875" style="132" customWidth="1"/>
    <col min="1303" max="1303" width="5.796875" style="132" customWidth="1"/>
    <col min="1304" max="1304" width="7.3984375" style="132" customWidth="1"/>
    <col min="1305" max="1305" width="2.19921875" style="132" bestFit="1" customWidth="1"/>
    <col min="1306" max="1306" width="2.3984375" style="132" customWidth="1"/>
    <col min="1307" max="1542" width="6.59765625" style="132"/>
    <col min="1543" max="1543" width="10.3984375" style="132" customWidth="1"/>
    <col min="1544" max="1544" width="8.3984375" style="132" customWidth="1"/>
    <col min="1545" max="1545" width="5.796875" style="132" customWidth="1"/>
    <col min="1546" max="1546" width="7.3984375" style="132" customWidth="1"/>
    <col min="1547" max="1547" width="2.19921875" style="132" bestFit="1" customWidth="1"/>
    <col min="1548" max="1548" width="2.19921875" style="132" customWidth="1"/>
    <col min="1549" max="1549" width="2.3984375" style="132" customWidth="1"/>
    <col min="1550" max="1551" width="7.796875" style="132" customWidth="1"/>
    <col min="1552" max="1552" width="5.796875" style="132" customWidth="1"/>
    <col min="1553" max="1553" width="7.3984375" style="132" customWidth="1"/>
    <col min="1554" max="1554" width="2.19921875" style="132" bestFit="1" customWidth="1"/>
    <col min="1555" max="1555" width="2.19921875" style="132" customWidth="1"/>
    <col min="1556" max="1556" width="4.3984375" style="132" customWidth="1"/>
    <col min="1557" max="1558" width="8.796875" style="132" customWidth="1"/>
    <col min="1559" max="1559" width="5.796875" style="132" customWidth="1"/>
    <col min="1560" max="1560" width="7.3984375" style="132" customWidth="1"/>
    <col min="1561" max="1561" width="2.19921875" style="132" bestFit="1" customWidth="1"/>
    <col min="1562" max="1562" width="2.3984375" style="132" customWidth="1"/>
    <col min="1563" max="1798" width="6.59765625" style="132"/>
    <col min="1799" max="1799" width="10.3984375" style="132" customWidth="1"/>
    <col min="1800" max="1800" width="8.3984375" style="132" customWidth="1"/>
    <col min="1801" max="1801" width="5.796875" style="132" customWidth="1"/>
    <col min="1802" max="1802" width="7.3984375" style="132" customWidth="1"/>
    <col min="1803" max="1803" width="2.19921875" style="132" bestFit="1" customWidth="1"/>
    <col min="1804" max="1804" width="2.19921875" style="132" customWidth="1"/>
    <col min="1805" max="1805" width="2.3984375" style="132" customWidth="1"/>
    <col min="1806" max="1807" width="7.796875" style="132" customWidth="1"/>
    <col min="1808" max="1808" width="5.796875" style="132" customWidth="1"/>
    <col min="1809" max="1809" width="7.3984375" style="132" customWidth="1"/>
    <col min="1810" max="1810" width="2.19921875" style="132" bestFit="1" customWidth="1"/>
    <col min="1811" max="1811" width="2.19921875" style="132" customWidth="1"/>
    <col min="1812" max="1812" width="4.3984375" style="132" customWidth="1"/>
    <col min="1813" max="1814" width="8.796875" style="132" customWidth="1"/>
    <col min="1815" max="1815" width="5.796875" style="132" customWidth="1"/>
    <col min="1816" max="1816" width="7.3984375" style="132" customWidth="1"/>
    <col min="1817" max="1817" width="2.19921875" style="132" bestFit="1" customWidth="1"/>
    <col min="1818" max="1818" width="2.3984375" style="132" customWidth="1"/>
    <col min="1819" max="2054" width="6.59765625" style="132"/>
    <col min="2055" max="2055" width="10.3984375" style="132" customWidth="1"/>
    <col min="2056" max="2056" width="8.3984375" style="132" customWidth="1"/>
    <col min="2057" max="2057" width="5.796875" style="132" customWidth="1"/>
    <col min="2058" max="2058" width="7.3984375" style="132" customWidth="1"/>
    <col min="2059" max="2059" width="2.19921875" style="132" bestFit="1" customWidth="1"/>
    <col min="2060" max="2060" width="2.19921875" style="132" customWidth="1"/>
    <col min="2061" max="2061" width="2.3984375" style="132" customWidth="1"/>
    <col min="2062" max="2063" width="7.796875" style="132" customWidth="1"/>
    <col min="2064" max="2064" width="5.796875" style="132" customWidth="1"/>
    <col min="2065" max="2065" width="7.3984375" style="132" customWidth="1"/>
    <col min="2066" max="2066" width="2.19921875" style="132" bestFit="1" customWidth="1"/>
    <col min="2067" max="2067" width="2.19921875" style="132" customWidth="1"/>
    <col min="2068" max="2068" width="4.3984375" style="132" customWidth="1"/>
    <col min="2069" max="2070" width="8.796875" style="132" customWidth="1"/>
    <col min="2071" max="2071" width="5.796875" style="132" customWidth="1"/>
    <col min="2072" max="2072" width="7.3984375" style="132" customWidth="1"/>
    <col min="2073" max="2073" width="2.19921875" style="132" bestFit="1" customWidth="1"/>
    <col min="2074" max="2074" width="2.3984375" style="132" customWidth="1"/>
    <col min="2075" max="2310" width="6.59765625" style="132"/>
    <col min="2311" max="2311" width="10.3984375" style="132" customWidth="1"/>
    <col min="2312" max="2312" width="8.3984375" style="132" customWidth="1"/>
    <col min="2313" max="2313" width="5.796875" style="132" customWidth="1"/>
    <col min="2314" max="2314" width="7.3984375" style="132" customWidth="1"/>
    <col min="2315" max="2315" width="2.19921875" style="132" bestFit="1" customWidth="1"/>
    <col min="2316" max="2316" width="2.19921875" style="132" customWidth="1"/>
    <col min="2317" max="2317" width="2.3984375" style="132" customWidth="1"/>
    <col min="2318" max="2319" width="7.796875" style="132" customWidth="1"/>
    <col min="2320" max="2320" width="5.796875" style="132" customWidth="1"/>
    <col min="2321" max="2321" width="7.3984375" style="132" customWidth="1"/>
    <col min="2322" max="2322" width="2.19921875" style="132" bestFit="1" customWidth="1"/>
    <col min="2323" max="2323" width="2.19921875" style="132" customWidth="1"/>
    <col min="2324" max="2324" width="4.3984375" style="132" customWidth="1"/>
    <col min="2325" max="2326" width="8.796875" style="132" customWidth="1"/>
    <col min="2327" max="2327" width="5.796875" style="132" customWidth="1"/>
    <col min="2328" max="2328" width="7.3984375" style="132" customWidth="1"/>
    <col min="2329" max="2329" width="2.19921875" style="132" bestFit="1" customWidth="1"/>
    <col min="2330" max="2330" width="2.3984375" style="132" customWidth="1"/>
    <col min="2331" max="2566" width="6.59765625" style="132"/>
    <col min="2567" max="2567" width="10.3984375" style="132" customWidth="1"/>
    <col min="2568" max="2568" width="8.3984375" style="132" customWidth="1"/>
    <col min="2569" max="2569" width="5.796875" style="132" customWidth="1"/>
    <col min="2570" max="2570" width="7.3984375" style="132" customWidth="1"/>
    <col min="2571" max="2571" width="2.19921875" style="132" bestFit="1" customWidth="1"/>
    <col min="2572" max="2572" width="2.19921875" style="132" customWidth="1"/>
    <col min="2573" max="2573" width="2.3984375" style="132" customWidth="1"/>
    <col min="2574" max="2575" width="7.796875" style="132" customWidth="1"/>
    <col min="2576" max="2576" width="5.796875" style="132" customWidth="1"/>
    <col min="2577" max="2577" width="7.3984375" style="132" customWidth="1"/>
    <col min="2578" max="2578" width="2.19921875" style="132" bestFit="1" customWidth="1"/>
    <col min="2579" max="2579" width="2.19921875" style="132" customWidth="1"/>
    <col min="2580" max="2580" width="4.3984375" style="132" customWidth="1"/>
    <col min="2581" max="2582" width="8.796875" style="132" customWidth="1"/>
    <col min="2583" max="2583" width="5.796875" style="132" customWidth="1"/>
    <col min="2584" max="2584" width="7.3984375" style="132" customWidth="1"/>
    <col min="2585" max="2585" width="2.19921875" style="132" bestFit="1" customWidth="1"/>
    <col min="2586" max="2586" width="2.3984375" style="132" customWidth="1"/>
    <col min="2587" max="2822" width="6.59765625" style="132"/>
    <col min="2823" max="2823" width="10.3984375" style="132" customWidth="1"/>
    <col min="2824" max="2824" width="8.3984375" style="132" customWidth="1"/>
    <col min="2825" max="2825" width="5.796875" style="132" customWidth="1"/>
    <col min="2826" max="2826" width="7.3984375" style="132" customWidth="1"/>
    <col min="2827" max="2827" width="2.19921875" style="132" bestFit="1" customWidth="1"/>
    <col min="2828" max="2828" width="2.19921875" style="132" customWidth="1"/>
    <col min="2829" max="2829" width="2.3984375" style="132" customWidth="1"/>
    <col min="2830" max="2831" width="7.796875" style="132" customWidth="1"/>
    <col min="2832" max="2832" width="5.796875" style="132" customWidth="1"/>
    <col min="2833" max="2833" width="7.3984375" style="132" customWidth="1"/>
    <col min="2834" max="2834" width="2.19921875" style="132" bestFit="1" customWidth="1"/>
    <col min="2835" max="2835" width="2.19921875" style="132" customWidth="1"/>
    <col min="2836" max="2836" width="4.3984375" style="132" customWidth="1"/>
    <col min="2837" max="2838" width="8.796875" style="132" customWidth="1"/>
    <col min="2839" max="2839" width="5.796875" style="132" customWidth="1"/>
    <col min="2840" max="2840" width="7.3984375" style="132" customWidth="1"/>
    <col min="2841" max="2841" width="2.19921875" style="132" bestFit="1" customWidth="1"/>
    <col min="2842" max="2842" width="2.3984375" style="132" customWidth="1"/>
    <col min="2843" max="3078" width="6.59765625" style="132"/>
    <col min="3079" max="3079" width="10.3984375" style="132" customWidth="1"/>
    <col min="3080" max="3080" width="8.3984375" style="132" customWidth="1"/>
    <col min="3081" max="3081" width="5.796875" style="132" customWidth="1"/>
    <col min="3082" max="3082" width="7.3984375" style="132" customWidth="1"/>
    <col min="3083" max="3083" width="2.19921875" style="132" bestFit="1" customWidth="1"/>
    <col min="3084" max="3084" width="2.19921875" style="132" customWidth="1"/>
    <col min="3085" max="3085" width="2.3984375" style="132" customWidth="1"/>
    <col min="3086" max="3087" width="7.796875" style="132" customWidth="1"/>
    <col min="3088" max="3088" width="5.796875" style="132" customWidth="1"/>
    <col min="3089" max="3089" width="7.3984375" style="132" customWidth="1"/>
    <col min="3090" max="3090" width="2.19921875" style="132" bestFit="1" customWidth="1"/>
    <col min="3091" max="3091" width="2.19921875" style="132" customWidth="1"/>
    <col min="3092" max="3092" width="4.3984375" style="132" customWidth="1"/>
    <col min="3093" max="3094" width="8.796875" style="132" customWidth="1"/>
    <col min="3095" max="3095" width="5.796875" style="132" customWidth="1"/>
    <col min="3096" max="3096" width="7.3984375" style="132" customWidth="1"/>
    <col min="3097" max="3097" width="2.19921875" style="132" bestFit="1" customWidth="1"/>
    <col min="3098" max="3098" width="2.3984375" style="132" customWidth="1"/>
    <col min="3099" max="3334" width="6.59765625" style="132"/>
    <col min="3335" max="3335" width="10.3984375" style="132" customWidth="1"/>
    <col min="3336" max="3336" width="8.3984375" style="132" customWidth="1"/>
    <col min="3337" max="3337" width="5.796875" style="132" customWidth="1"/>
    <col min="3338" max="3338" width="7.3984375" style="132" customWidth="1"/>
    <col min="3339" max="3339" width="2.19921875" style="132" bestFit="1" customWidth="1"/>
    <col min="3340" max="3340" width="2.19921875" style="132" customWidth="1"/>
    <col min="3341" max="3341" width="2.3984375" style="132" customWidth="1"/>
    <col min="3342" max="3343" width="7.796875" style="132" customWidth="1"/>
    <col min="3344" max="3344" width="5.796875" style="132" customWidth="1"/>
    <col min="3345" max="3345" width="7.3984375" style="132" customWidth="1"/>
    <col min="3346" max="3346" width="2.19921875" style="132" bestFit="1" customWidth="1"/>
    <col min="3347" max="3347" width="2.19921875" style="132" customWidth="1"/>
    <col min="3348" max="3348" width="4.3984375" style="132" customWidth="1"/>
    <col min="3349" max="3350" width="8.796875" style="132" customWidth="1"/>
    <col min="3351" max="3351" width="5.796875" style="132" customWidth="1"/>
    <col min="3352" max="3352" width="7.3984375" style="132" customWidth="1"/>
    <col min="3353" max="3353" width="2.19921875" style="132" bestFit="1" customWidth="1"/>
    <col min="3354" max="3354" width="2.3984375" style="132" customWidth="1"/>
    <col min="3355" max="3590" width="6.59765625" style="132"/>
    <col min="3591" max="3591" width="10.3984375" style="132" customWidth="1"/>
    <col min="3592" max="3592" width="8.3984375" style="132" customWidth="1"/>
    <col min="3593" max="3593" width="5.796875" style="132" customWidth="1"/>
    <col min="3594" max="3594" width="7.3984375" style="132" customWidth="1"/>
    <col min="3595" max="3595" width="2.19921875" style="132" bestFit="1" customWidth="1"/>
    <col min="3596" max="3596" width="2.19921875" style="132" customWidth="1"/>
    <col min="3597" max="3597" width="2.3984375" style="132" customWidth="1"/>
    <col min="3598" max="3599" width="7.796875" style="132" customWidth="1"/>
    <col min="3600" max="3600" width="5.796875" style="132" customWidth="1"/>
    <col min="3601" max="3601" width="7.3984375" style="132" customWidth="1"/>
    <col min="3602" max="3602" width="2.19921875" style="132" bestFit="1" customWidth="1"/>
    <col min="3603" max="3603" width="2.19921875" style="132" customWidth="1"/>
    <col min="3604" max="3604" width="4.3984375" style="132" customWidth="1"/>
    <col min="3605" max="3606" width="8.796875" style="132" customWidth="1"/>
    <col min="3607" max="3607" width="5.796875" style="132" customWidth="1"/>
    <col min="3608" max="3608" width="7.3984375" style="132" customWidth="1"/>
    <col min="3609" max="3609" width="2.19921875" style="132" bestFit="1" customWidth="1"/>
    <col min="3610" max="3610" width="2.3984375" style="132" customWidth="1"/>
    <col min="3611" max="3846" width="6.59765625" style="132"/>
    <col min="3847" max="3847" width="10.3984375" style="132" customWidth="1"/>
    <col min="3848" max="3848" width="8.3984375" style="132" customWidth="1"/>
    <col min="3849" max="3849" width="5.796875" style="132" customWidth="1"/>
    <col min="3850" max="3850" width="7.3984375" style="132" customWidth="1"/>
    <col min="3851" max="3851" width="2.19921875" style="132" bestFit="1" customWidth="1"/>
    <col min="3852" max="3852" width="2.19921875" style="132" customWidth="1"/>
    <col min="3853" max="3853" width="2.3984375" style="132" customWidth="1"/>
    <col min="3854" max="3855" width="7.796875" style="132" customWidth="1"/>
    <col min="3856" max="3856" width="5.796875" style="132" customWidth="1"/>
    <col min="3857" max="3857" width="7.3984375" style="132" customWidth="1"/>
    <col min="3858" max="3858" width="2.19921875" style="132" bestFit="1" customWidth="1"/>
    <col min="3859" max="3859" width="2.19921875" style="132" customWidth="1"/>
    <col min="3860" max="3860" width="4.3984375" style="132" customWidth="1"/>
    <col min="3861" max="3862" width="8.796875" style="132" customWidth="1"/>
    <col min="3863" max="3863" width="5.796875" style="132" customWidth="1"/>
    <col min="3864" max="3864" width="7.3984375" style="132" customWidth="1"/>
    <col min="3865" max="3865" width="2.19921875" style="132" bestFit="1" customWidth="1"/>
    <col min="3866" max="3866" width="2.3984375" style="132" customWidth="1"/>
    <col min="3867" max="4102" width="6.59765625" style="132"/>
    <col min="4103" max="4103" width="10.3984375" style="132" customWidth="1"/>
    <col min="4104" max="4104" width="8.3984375" style="132" customWidth="1"/>
    <col min="4105" max="4105" width="5.796875" style="132" customWidth="1"/>
    <col min="4106" max="4106" width="7.3984375" style="132" customWidth="1"/>
    <col min="4107" max="4107" width="2.19921875" style="132" bestFit="1" customWidth="1"/>
    <col min="4108" max="4108" width="2.19921875" style="132" customWidth="1"/>
    <col min="4109" max="4109" width="2.3984375" style="132" customWidth="1"/>
    <col min="4110" max="4111" width="7.796875" style="132" customWidth="1"/>
    <col min="4112" max="4112" width="5.796875" style="132" customWidth="1"/>
    <col min="4113" max="4113" width="7.3984375" style="132" customWidth="1"/>
    <col min="4114" max="4114" width="2.19921875" style="132" bestFit="1" customWidth="1"/>
    <col min="4115" max="4115" width="2.19921875" style="132" customWidth="1"/>
    <col min="4116" max="4116" width="4.3984375" style="132" customWidth="1"/>
    <col min="4117" max="4118" width="8.796875" style="132" customWidth="1"/>
    <col min="4119" max="4119" width="5.796875" style="132" customWidth="1"/>
    <col min="4120" max="4120" width="7.3984375" style="132" customWidth="1"/>
    <col min="4121" max="4121" width="2.19921875" style="132" bestFit="1" customWidth="1"/>
    <col min="4122" max="4122" width="2.3984375" style="132" customWidth="1"/>
    <col min="4123" max="4358" width="6.59765625" style="132"/>
    <col min="4359" max="4359" width="10.3984375" style="132" customWidth="1"/>
    <col min="4360" max="4360" width="8.3984375" style="132" customWidth="1"/>
    <col min="4361" max="4361" width="5.796875" style="132" customWidth="1"/>
    <col min="4362" max="4362" width="7.3984375" style="132" customWidth="1"/>
    <col min="4363" max="4363" width="2.19921875" style="132" bestFit="1" customWidth="1"/>
    <col min="4364" max="4364" width="2.19921875" style="132" customWidth="1"/>
    <col min="4365" max="4365" width="2.3984375" style="132" customWidth="1"/>
    <col min="4366" max="4367" width="7.796875" style="132" customWidth="1"/>
    <col min="4368" max="4368" width="5.796875" style="132" customWidth="1"/>
    <col min="4369" max="4369" width="7.3984375" style="132" customWidth="1"/>
    <col min="4370" max="4370" width="2.19921875" style="132" bestFit="1" customWidth="1"/>
    <col min="4371" max="4371" width="2.19921875" style="132" customWidth="1"/>
    <col min="4372" max="4372" width="4.3984375" style="132" customWidth="1"/>
    <col min="4373" max="4374" width="8.796875" style="132" customWidth="1"/>
    <col min="4375" max="4375" width="5.796875" style="132" customWidth="1"/>
    <col min="4376" max="4376" width="7.3984375" style="132" customWidth="1"/>
    <col min="4377" max="4377" width="2.19921875" style="132" bestFit="1" customWidth="1"/>
    <col min="4378" max="4378" width="2.3984375" style="132" customWidth="1"/>
    <col min="4379" max="4614" width="6.59765625" style="132"/>
    <col min="4615" max="4615" width="10.3984375" style="132" customWidth="1"/>
    <col min="4616" max="4616" width="8.3984375" style="132" customWidth="1"/>
    <col min="4617" max="4617" width="5.796875" style="132" customWidth="1"/>
    <col min="4618" max="4618" width="7.3984375" style="132" customWidth="1"/>
    <col min="4619" max="4619" width="2.19921875" style="132" bestFit="1" customWidth="1"/>
    <col min="4620" max="4620" width="2.19921875" style="132" customWidth="1"/>
    <col min="4621" max="4621" width="2.3984375" style="132" customWidth="1"/>
    <col min="4622" max="4623" width="7.796875" style="132" customWidth="1"/>
    <col min="4624" max="4624" width="5.796875" style="132" customWidth="1"/>
    <col min="4625" max="4625" width="7.3984375" style="132" customWidth="1"/>
    <col min="4626" max="4626" width="2.19921875" style="132" bestFit="1" customWidth="1"/>
    <col min="4627" max="4627" width="2.19921875" style="132" customWidth="1"/>
    <col min="4628" max="4628" width="4.3984375" style="132" customWidth="1"/>
    <col min="4629" max="4630" width="8.796875" style="132" customWidth="1"/>
    <col min="4631" max="4631" width="5.796875" style="132" customWidth="1"/>
    <col min="4632" max="4632" width="7.3984375" style="132" customWidth="1"/>
    <col min="4633" max="4633" width="2.19921875" style="132" bestFit="1" customWidth="1"/>
    <col min="4634" max="4634" width="2.3984375" style="132" customWidth="1"/>
    <col min="4635" max="4870" width="6.59765625" style="132"/>
    <col min="4871" max="4871" width="10.3984375" style="132" customWidth="1"/>
    <col min="4872" max="4872" width="8.3984375" style="132" customWidth="1"/>
    <col min="4873" max="4873" width="5.796875" style="132" customWidth="1"/>
    <col min="4874" max="4874" width="7.3984375" style="132" customWidth="1"/>
    <col min="4875" max="4875" width="2.19921875" style="132" bestFit="1" customWidth="1"/>
    <col min="4876" max="4876" width="2.19921875" style="132" customWidth="1"/>
    <col min="4877" max="4877" width="2.3984375" style="132" customWidth="1"/>
    <col min="4878" max="4879" width="7.796875" style="132" customWidth="1"/>
    <col min="4880" max="4880" width="5.796875" style="132" customWidth="1"/>
    <col min="4881" max="4881" width="7.3984375" style="132" customWidth="1"/>
    <col min="4882" max="4882" width="2.19921875" style="132" bestFit="1" customWidth="1"/>
    <col min="4883" max="4883" width="2.19921875" style="132" customWidth="1"/>
    <col min="4884" max="4884" width="4.3984375" style="132" customWidth="1"/>
    <col min="4885" max="4886" width="8.796875" style="132" customWidth="1"/>
    <col min="4887" max="4887" width="5.796875" style="132" customWidth="1"/>
    <col min="4888" max="4888" width="7.3984375" style="132" customWidth="1"/>
    <col min="4889" max="4889" width="2.19921875" style="132" bestFit="1" customWidth="1"/>
    <col min="4890" max="4890" width="2.3984375" style="132" customWidth="1"/>
    <col min="4891" max="5126" width="6.59765625" style="132"/>
    <col min="5127" max="5127" width="10.3984375" style="132" customWidth="1"/>
    <col min="5128" max="5128" width="8.3984375" style="132" customWidth="1"/>
    <col min="5129" max="5129" width="5.796875" style="132" customWidth="1"/>
    <col min="5130" max="5130" width="7.3984375" style="132" customWidth="1"/>
    <col min="5131" max="5131" width="2.19921875" style="132" bestFit="1" customWidth="1"/>
    <col min="5132" max="5132" width="2.19921875" style="132" customWidth="1"/>
    <col min="5133" max="5133" width="2.3984375" style="132" customWidth="1"/>
    <col min="5134" max="5135" width="7.796875" style="132" customWidth="1"/>
    <col min="5136" max="5136" width="5.796875" style="132" customWidth="1"/>
    <col min="5137" max="5137" width="7.3984375" style="132" customWidth="1"/>
    <col min="5138" max="5138" width="2.19921875" style="132" bestFit="1" customWidth="1"/>
    <col min="5139" max="5139" width="2.19921875" style="132" customWidth="1"/>
    <col min="5140" max="5140" width="4.3984375" style="132" customWidth="1"/>
    <col min="5141" max="5142" width="8.796875" style="132" customWidth="1"/>
    <col min="5143" max="5143" width="5.796875" style="132" customWidth="1"/>
    <col min="5144" max="5144" width="7.3984375" style="132" customWidth="1"/>
    <col min="5145" max="5145" width="2.19921875" style="132" bestFit="1" customWidth="1"/>
    <col min="5146" max="5146" width="2.3984375" style="132" customWidth="1"/>
    <col min="5147" max="5382" width="6.59765625" style="132"/>
    <col min="5383" max="5383" width="10.3984375" style="132" customWidth="1"/>
    <col min="5384" max="5384" width="8.3984375" style="132" customWidth="1"/>
    <col min="5385" max="5385" width="5.796875" style="132" customWidth="1"/>
    <col min="5386" max="5386" width="7.3984375" style="132" customWidth="1"/>
    <col min="5387" max="5387" width="2.19921875" style="132" bestFit="1" customWidth="1"/>
    <col min="5388" max="5388" width="2.19921875" style="132" customWidth="1"/>
    <col min="5389" max="5389" width="2.3984375" style="132" customWidth="1"/>
    <col min="5390" max="5391" width="7.796875" style="132" customWidth="1"/>
    <col min="5392" max="5392" width="5.796875" style="132" customWidth="1"/>
    <col min="5393" max="5393" width="7.3984375" style="132" customWidth="1"/>
    <col min="5394" max="5394" width="2.19921875" style="132" bestFit="1" customWidth="1"/>
    <col min="5395" max="5395" width="2.19921875" style="132" customWidth="1"/>
    <col min="5396" max="5396" width="4.3984375" style="132" customWidth="1"/>
    <col min="5397" max="5398" width="8.796875" style="132" customWidth="1"/>
    <col min="5399" max="5399" width="5.796875" style="132" customWidth="1"/>
    <col min="5400" max="5400" width="7.3984375" style="132" customWidth="1"/>
    <col min="5401" max="5401" width="2.19921875" style="132" bestFit="1" customWidth="1"/>
    <col min="5402" max="5402" width="2.3984375" style="132" customWidth="1"/>
    <col min="5403" max="5638" width="6.59765625" style="132"/>
    <col min="5639" max="5639" width="10.3984375" style="132" customWidth="1"/>
    <col min="5640" max="5640" width="8.3984375" style="132" customWidth="1"/>
    <col min="5641" max="5641" width="5.796875" style="132" customWidth="1"/>
    <col min="5642" max="5642" width="7.3984375" style="132" customWidth="1"/>
    <col min="5643" max="5643" width="2.19921875" style="132" bestFit="1" customWidth="1"/>
    <col min="5644" max="5644" width="2.19921875" style="132" customWidth="1"/>
    <col min="5645" max="5645" width="2.3984375" style="132" customWidth="1"/>
    <col min="5646" max="5647" width="7.796875" style="132" customWidth="1"/>
    <col min="5648" max="5648" width="5.796875" style="132" customWidth="1"/>
    <col min="5649" max="5649" width="7.3984375" style="132" customWidth="1"/>
    <col min="5650" max="5650" width="2.19921875" style="132" bestFit="1" customWidth="1"/>
    <col min="5651" max="5651" width="2.19921875" style="132" customWidth="1"/>
    <col min="5652" max="5652" width="4.3984375" style="132" customWidth="1"/>
    <col min="5653" max="5654" width="8.796875" style="132" customWidth="1"/>
    <col min="5655" max="5655" width="5.796875" style="132" customWidth="1"/>
    <col min="5656" max="5656" width="7.3984375" style="132" customWidth="1"/>
    <col min="5657" max="5657" width="2.19921875" style="132" bestFit="1" customWidth="1"/>
    <col min="5658" max="5658" width="2.3984375" style="132" customWidth="1"/>
    <col min="5659" max="5894" width="6.59765625" style="132"/>
    <col min="5895" max="5895" width="10.3984375" style="132" customWidth="1"/>
    <col min="5896" max="5896" width="8.3984375" style="132" customWidth="1"/>
    <col min="5897" max="5897" width="5.796875" style="132" customWidth="1"/>
    <col min="5898" max="5898" width="7.3984375" style="132" customWidth="1"/>
    <col min="5899" max="5899" width="2.19921875" style="132" bestFit="1" customWidth="1"/>
    <col min="5900" max="5900" width="2.19921875" style="132" customWidth="1"/>
    <col min="5901" max="5901" width="2.3984375" style="132" customWidth="1"/>
    <col min="5902" max="5903" width="7.796875" style="132" customWidth="1"/>
    <col min="5904" max="5904" width="5.796875" style="132" customWidth="1"/>
    <col min="5905" max="5905" width="7.3984375" style="132" customWidth="1"/>
    <col min="5906" max="5906" width="2.19921875" style="132" bestFit="1" customWidth="1"/>
    <col min="5907" max="5907" width="2.19921875" style="132" customWidth="1"/>
    <col min="5908" max="5908" width="4.3984375" style="132" customWidth="1"/>
    <col min="5909" max="5910" width="8.796875" style="132" customWidth="1"/>
    <col min="5911" max="5911" width="5.796875" style="132" customWidth="1"/>
    <col min="5912" max="5912" width="7.3984375" style="132" customWidth="1"/>
    <col min="5913" max="5913" width="2.19921875" style="132" bestFit="1" customWidth="1"/>
    <col min="5914" max="5914" width="2.3984375" style="132" customWidth="1"/>
    <col min="5915" max="6150" width="6.59765625" style="132"/>
    <col min="6151" max="6151" width="10.3984375" style="132" customWidth="1"/>
    <col min="6152" max="6152" width="8.3984375" style="132" customWidth="1"/>
    <col min="6153" max="6153" width="5.796875" style="132" customWidth="1"/>
    <col min="6154" max="6154" width="7.3984375" style="132" customWidth="1"/>
    <col min="6155" max="6155" width="2.19921875" style="132" bestFit="1" customWidth="1"/>
    <col min="6156" max="6156" width="2.19921875" style="132" customWidth="1"/>
    <col min="6157" max="6157" width="2.3984375" style="132" customWidth="1"/>
    <col min="6158" max="6159" width="7.796875" style="132" customWidth="1"/>
    <col min="6160" max="6160" width="5.796875" style="132" customWidth="1"/>
    <col min="6161" max="6161" width="7.3984375" style="132" customWidth="1"/>
    <col min="6162" max="6162" width="2.19921875" style="132" bestFit="1" customWidth="1"/>
    <col min="6163" max="6163" width="2.19921875" style="132" customWidth="1"/>
    <col min="6164" max="6164" width="4.3984375" style="132" customWidth="1"/>
    <col min="6165" max="6166" width="8.796875" style="132" customWidth="1"/>
    <col min="6167" max="6167" width="5.796875" style="132" customWidth="1"/>
    <col min="6168" max="6168" width="7.3984375" style="132" customWidth="1"/>
    <col min="6169" max="6169" width="2.19921875" style="132" bestFit="1" customWidth="1"/>
    <col min="6170" max="6170" width="2.3984375" style="132" customWidth="1"/>
    <col min="6171" max="6406" width="6.59765625" style="132"/>
    <col min="6407" max="6407" width="10.3984375" style="132" customWidth="1"/>
    <col min="6408" max="6408" width="8.3984375" style="132" customWidth="1"/>
    <col min="6409" max="6409" width="5.796875" style="132" customWidth="1"/>
    <col min="6410" max="6410" width="7.3984375" style="132" customWidth="1"/>
    <col min="6411" max="6411" width="2.19921875" style="132" bestFit="1" customWidth="1"/>
    <col min="6412" max="6412" width="2.19921875" style="132" customWidth="1"/>
    <col min="6413" max="6413" width="2.3984375" style="132" customWidth="1"/>
    <col min="6414" max="6415" width="7.796875" style="132" customWidth="1"/>
    <col min="6416" max="6416" width="5.796875" style="132" customWidth="1"/>
    <col min="6417" max="6417" width="7.3984375" style="132" customWidth="1"/>
    <col min="6418" max="6418" width="2.19921875" style="132" bestFit="1" customWidth="1"/>
    <col min="6419" max="6419" width="2.19921875" style="132" customWidth="1"/>
    <col min="6420" max="6420" width="4.3984375" style="132" customWidth="1"/>
    <col min="6421" max="6422" width="8.796875" style="132" customWidth="1"/>
    <col min="6423" max="6423" width="5.796875" style="132" customWidth="1"/>
    <col min="6424" max="6424" width="7.3984375" style="132" customWidth="1"/>
    <col min="6425" max="6425" width="2.19921875" style="132" bestFit="1" customWidth="1"/>
    <col min="6426" max="6426" width="2.3984375" style="132" customWidth="1"/>
    <col min="6427" max="6662" width="6.59765625" style="132"/>
    <col min="6663" max="6663" width="10.3984375" style="132" customWidth="1"/>
    <col min="6664" max="6664" width="8.3984375" style="132" customWidth="1"/>
    <col min="6665" max="6665" width="5.796875" style="132" customWidth="1"/>
    <col min="6666" max="6666" width="7.3984375" style="132" customWidth="1"/>
    <col min="6667" max="6667" width="2.19921875" style="132" bestFit="1" customWidth="1"/>
    <col min="6668" max="6668" width="2.19921875" style="132" customWidth="1"/>
    <col min="6669" max="6669" width="2.3984375" style="132" customWidth="1"/>
    <col min="6670" max="6671" width="7.796875" style="132" customWidth="1"/>
    <col min="6672" max="6672" width="5.796875" style="132" customWidth="1"/>
    <col min="6673" max="6673" width="7.3984375" style="132" customWidth="1"/>
    <col min="6674" max="6674" width="2.19921875" style="132" bestFit="1" customWidth="1"/>
    <col min="6675" max="6675" width="2.19921875" style="132" customWidth="1"/>
    <col min="6676" max="6676" width="4.3984375" style="132" customWidth="1"/>
    <col min="6677" max="6678" width="8.796875" style="132" customWidth="1"/>
    <col min="6679" max="6679" width="5.796875" style="132" customWidth="1"/>
    <col min="6680" max="6680" width="7.3984375" style="132" customWidth="1"/>
    <col min="6681" max="6681" width="2.19921875" style="132" bestFit="1" customWidth="1"/>
    <col min="6682" max="6682" width="2.3984375" style="132" customWidth="1"/>
    <col min="6683" max="6918" width="6.59765625" style="132"/>
    <col min="6919" max="6919" width="10.3984375" style="132" customWidth="1"/>
    <col min="6920" max="6920" width="8.3984375" style="132" customWidth="1"/>
    <col min="6921" max="6921" width="5.796875" style="132" customWidth="1"/>
    <col min="6922" max="6922" width="7.3984375" style="132" customWidth="1"/>
    <col min="6923" max="6923" width="2.19921875" style="132" bestFit="1" customWidth="1"/>
    <col min="6924" max="6924" width="2.19921875" style="132" customWidth="1"/>
    <col min="6925" max="6925" width="2.3984375" style="132" customWidth="1"/>
    <col min="6926" max="6927" width="7.796875" style="132" customWidth="1"/>
    <col min="6928" max="6928" width="5.796875" style="132" customWidth="1"/>
    <col min="6929" max="6929" width="7.3984375" style="132" customWidth="1"/>
    <col min="6930" max="6930" width="2.19921875" style="132" bestFit="1" customWidth="1"/>
    <col min="6931" max="6931" width="2.19921875" style="132" customWidth="1"/>
    <col min="6932" max="6932" width="4.3984375" style="132" customWidth="1"/>
    <col min="6933" max="6934" width="8.796875" style="132" customWidth="1"/>
    <col min="6935" max="6935" width="5.796875" style="132" customWidth="1"/>
    <col min="6936" max="6936" width="7.3984375" style="132" customWidth="1"/>
    <col min="6937" max="6937" width="2.19921875" style="132" bestFit="1" customWidth="1"/>
    <col min="6938" max="6938" width="2.3984375" style="132" customWidth="1"/>
    <col min="6939" max="7174" width="6.59765625" style="132"/>
    <col min="7175" max="7175" width="10.3984375" style="132" customWidth="1"/>
    <col min="7176" max="7176" width="8.3984375" style="132" customWidth="1"/>
    <col min="7177" max="7177" width="5.796875" style="132" customWidth="1"/>
    <col min="7178" max="7178" width="7.3984375" style="132" customWidth="1"/>
    <col min="7179" max="7179" width="2.19921875" style="132" bestFit="1" customWidth="1"/>
    <col min="7180" max="7180" width="2.19921875" style="132" customWidth="1"/>
    <col min="7181" max="7181" width="2.3984375" style="132" customWidth="1"/>
    <col min="7182" max="7183" width="7.796875" style="132" customWidth="1"/>
    <col min="7184" max="7184" width="5.796875" style="132" customWidth="1"/>
    <col min="7185" max="7185" width="7.3984375" style="132" customWidth="1"/>
    <col min="7186" max="7186" width="2.19921875" style="132" bestFit="1" customWidth="1"/>
    <col min="7187" max="7187" width="2.19921875" style="132" customWidth="1"/>
    <col min="7188" max="7188" width="4.3984375" style="132" customWidth="1"/>
    <col min="7189" max="7190" width="8.796875" style="132" customWidth="1"/>
    <col min="7191" max="7191" width="5.796875" style="132" customWidth="1"/>
    <col min="7192" max="7192" width="7.3984375" style="132" customWidth="1"/>
    <col min="7193" max="7193" width="2.19921875" style="132" bestFit="1" customWidth="1"/>
    <col min="7194" max="7194" width="2.3984375" style="132" customWidth="1"/>
    <col min="7195" max="7430" width="6.59765625" style="132"/>
    <col min="7431" max="7431" width="10.3984375" style="132" customWidth="1"/>
    <col min="7432" max="7432" width="8.3984375" style="132" customWidth="1"/>
    <col min="7433" max="7433" width="5.796875" style="132" customWidth="1"/>
    <col min="7434" max="7434" width="7.3984375" style="132" customWidth="1"/>
    <col min="7435" max="7435" width="2.19921875" style="132" bestFit="1" customWidth="1"/>
    <col min="7436" max="7436" width="2.19921875" style="132" customWidth="1"/>
    <col min="7437" max="7437" width="2.3984375" style="132" customWidth="1"/>
    <col min="7438" max="7439" width="7.796875" style="132" customWidth="1"/>
    <col min="7440" max="7440" width="5.796875" style="132" customWidth="1"/>
    <col min="7441" max="7441" width="7.3984375" style="132" customWidth="1"/>
    <col min="7442" max="7442" width="2.19921875" style="132" bestFit="1" customWidth="1"/>
    <col min="7443" max="7443" width="2.19921875" style="132" customWidth="1"/>
    <col min="7444" max="7444" width="4.3984375" style="132" customWidth="1"/>
    <col min="7445" max="7446" width="8.796875" style="132" customWidth="1"/>
    <col min="7447" max="7447" width="5.796875" style="132" customWidth="1"/>
    <col min="7448" max="7448" width="7.3984375" style="132" customWidth="1"/>
    <col min="7449" max="7449" width="2.19921875" style="132" bestFit="1" customWidth="1"/>
    <col min="7450" max="7450" width="2.3984375" style="132" customWidth="1"/>
    <col min="7451" max="7686" width="6.59765625" style="132"/>
    <col min="7687" max="7687" width="10.3984375" style="132" customWidth="1"/>
    <col min="7688" max="7688" width="8.3984375" style="132" customWidth="1"/>
    <col min="7689" max="7689" width="5.796875" style="132" customWidth="1"/>
    <col min="7690" max="7690" width="7.3984375" style="132" customWidth="1"/>
    <col min="7691" max="7691" width="2.19921875" style="132" bestFit="1" customWidth="1"/>
    <col min="7692" max="7692" width="2.19921875" style="132" customWidth="1"/>
    <col min="7693" max="7693" width="2.3984375" style="132" customWidth="1"/>
    <col min="7694" max="7695" width="7.796875" style="132" customWidth="1"/>
    <col min="7696" max="7696" width="5.796875" style="132" customWidth="1"/>
    <col min="7697" max="7697" width="7.3984375" style="132" customWidth="1"/>
    <col min="7698" max="7698" width="2.19921875" style="132" bestFit="1" customWidth="1"/>
    <col min="7699" max="7699" width="2.19921875" style="132" customWidth="1"/>
    <col min="7700" max="7700" width="4.3984375" style="132" customWidth="1"/>
    <col min="7701" max="7702" width="8.796875" style="132" customWidth="1"/>
    <col min="7703" max="7703" width="5.796875" style="132" customWidth="1"/>
    <col min="7704" max="7704" width="7.3984375" style="132" customWidth="1"/>
    <col min="7705" max="7705" width="2.19921875" style="132" bestFit="1" customWidth="1"/>
    <col min="7706" max="7706" width="2.3984375" style="132" customWidth="1"/>
    <col min="7707" max="7942" width="6.59765625" style="132"/>
    <col min="7943" max="7943" width="10.3984375" style="132" customWidth="1"/>
    <col min="7944" max="7944" width="8.3984375" style="132" customWidth="1"/>
    <col min="7945" max="7945" width="5.796875" style="132" customWidth="1"/>
    <col min="7946" max="7946" width="7.3984375" style="132" customWidth="1"/>
    <col min="7947" max="7947" width="2.19921875" style="132" bestFit="1" customWidth="1"/>
    <col min="7948" max="7948" width="2.19921875" style="132" customWidth="1"/>
    <col min="7949" max="7949" width="2.3984375" style="132" customWidth="1"/>
    <col min="7950" max="7951" width="7.796875" style="132" customWidth="1"/>
    <col min="7952" max="7952" width="5.796875" style="132" customWidth="1"/>
    <col min="7953" max="7953" width="7.3984375" style="132" customWidth="1"/>
    <col min="7954" max="7954" width="2.19921875" style="132" bestFit="1" customWidth="1"/>
    <col min="7955" max="7955" width="2.19921875" style="132" customWidth="1"/>
    <col min="7956" max="7956" width="4.3984375" style="132" customWidth="1"/>
    <col min="7957" max="7958" width="8.796875" style="132" customWidth="1"/>
    <col min="7959" max="7959" width="5.796875" style="132" customWidth="1"/>
    <col min="7960" max="7960" width="7.3984375" style="132" customWidth="1"/>
    <col min="7961" max="7961" width="2.19921875" style="132" bestFit="1" customWidth="1"/>
    <col min="7962" max="7962" width="2.3984375" style="132" customWidth="1"/>
    <col min="7963" max="8198" width="6.59765625" style="132"/>
    <col min="8199" max="8199" width="10.3984375" style="132" customWidth="1"/>
    <col min="8200" max="8200" width="8.3984375" style="132" customWidth="1"/>
    <col min="8201" max="8201" width="5.796875" style="132" customWidth="1"/>
    <col min="8202" max="8202" width="7.3984375" style="132" customWidth="1"/>
    <col min="8203" max="8203" width="2.19921875" style="132" bestFit="1" customWidth="1"/>
    <col min="8204" max="8204" width="2.19921875" style="132" customWidth="1"/>
    <col min="8205" max="8205" width="2.3984375" style="132" customWidth="1"/>
    <col min="8206" max="8207" width="7.796875" style="132" customWidth="1"/>
    <col min="8208" max="8208" width="5.796875" style="132" customWidth="1"/>
    <col min="8209" max="8209" width="7.3984375" style="132" customWidth="1"/>
    <col min="8210" max="8210" width="2.19921875" style="132" bestFit="1" customWidth="1"/>
    <col min="8211" max="8211" width="2.19921875" style="132" customWidth="1"/>
    <col min="8212" max="8212" width="4.3984375" style="132" customWidth="1"/>
    <col min="8213" max="8214" width="8.796875" style="132" customWidth="1"/>
    <col min="8215" max="8215" width="5.796875" style="132" customWidth="1"/>
    <col min="8216" max="8216" width="7.3984375" style="132" customWidth="1"/>
    <col min="8217" max="8217" width="2.19921875" style="132" bestFit="1" customWidth="1"/>
    <col min="8218" max="8218" width="2.3984375" style="132" customWidth="1"/>
    <col min="8219" max="8454" width="6.59765625" style="132"/>
    <col min="8455" max="8455" width="10.3984375" style="132" customWidth="1"/>
    <col min="8456" max="8456" width="8.3984375" style="132" customWidth="1"/>
    <col min="8457" max="8457" width="5.796875" style="132" customWidth="1"/>
    <col min="8458" max="8458" width="7.3984375" style="132" customWidth="1"/>
    <col min="8459" max="8459" width="2.19921875" style="132" bestFit="1" customWidth="1"/>
    <col min="8460" max="8460" width="2.19921875" style="132" customWidth="1"/>
    <col min="8461" max="8461" width="2.3984375" style="132" customWidth="1"/>
    <col min="8462" max="8463" width="7.796875" style="132" customWidth="1"/>
    <col min="8464" max="8464" width="5.796875" style="132" customWidth="1"/>
    <col min="8465" max="8465" width="7.3984375" style="132" customWidth="1"/>
    <col min="8466" max="8466" width="2.19921875" style="132" bestFit="1" customWidth="1"/>
    <col min="8467" max="8467" width="2.19921875" style="132" customWidth="1"/>
    <col min="8468" max="8468" width="4.3984375" style="132" customWidth="1"/>
    <col min="8469" max="8470" width="8.796875" style="132" customWidth="1"/>
    <col min="8471" max="8471" width="5.796875" style="132" customWidth="1"/>
    <col min="8472" max="8472" width="7.3984375" style="132" customWidth="1"/>
    <col min="8473" max="8473" width="2.19921875" style="132" bestFit="1" customWidth="1"/>
    <col min="8474" max="8474" width="2.3984375" style="132" customWidth="1"/>
    <col min="8475" max="8710" width="6.59765625" style="132"/>
    <col min="8711" max="8711" width="10.3984375" style="132" customWidth="1"/>
    <col min="8712" max="8712" width="8.3984375" style="132" customWidth="1"/>
    <col min="8713" max="8713" width="5.796875" style="132" customWidth="1"/>
    <col min="8714" max="8714" width="7.3984375" style="132" customWidth="1"/>
    <col min="8715" max="8715" width="2.19921875" style="132" bestFit="1" customWidth="1"/>
    <col min="8716" max="8716" width="2.19921875" style="132" customWidth="1"/>
    <col min="8717" max="8717" width="2.3984375" style="132" customWidth="1"/>
    <col min="8718" max="8719" width="7.796875" style="132" customWidth="1"/>
    <col min="8720" max="8720" width="5.796875" style="132" customWidth="1"/>
    <col min="8721" max="8721" width="7.3984375" style="132" customWidth="1"/>
    <col min="8722" max="8722" width="2.19921875" style="132" bestFit="1" customWidth="1"/>
    <col min="8723" max="8723" width="2.19921875" style="132" customWidth="1"/>
    <col min="8724" max="8724" width="4.3984375" style="132" customWidth="1"/>
    <col min="8725" max="8726" width="8.796875" style="132" customWidth="1"/>
    <col min="8727" max="8727" width="5.796875" style="132" customWidth="1"/>
    <col min="8728" max="8728" width="7.3984375" style="132" customWidth="1"/>
    <col min="8729" max="8729" width="2.19921875" style="132" bestFit="1" customWidth="1"/>
    <col min="8730" max="8730" width="2.3984375" style="132" customWidth="1"/>
    <col min="8731" max="8966" width="6.59765625" style="132"/>
    <col min="8967" max="8967" width="10.3984375" style="132" customWidth="1"/>
    <col min="8968" max="8968" width="8.3984375" style="132" customWidth="1"/>
    <col min="8969" max="8969" width="5.796875" style="132" customWidth="1"/>
    <col min="8970" max="8970" width="7.3984375" style="132" customWidth="1"/>
    <col min="8971" max="8971" width="2.19921875" style="132" bestFit="1" customWidth="1"/>
    <col min="8972" max="8972" width="2.19921875" style="132" customWidth="1"/>
    <col min="8973" max="8973" width="2.3984375" style="132" customWidth="1"/>
    <col min="8974" max="8975" width="7.796875" style="132" customWidth="1"/>
    <col min="8976" max="8976" width="5.796875" style="132" customWidth="1"/>
    <col min="8977" max="8977" width="7.3984375" style="132" customWidth="1"/>
    <col min="8978" max="8978" width="2.19921875" style="132" bestFit="1" customWidth="1"/>
    <col min="8979" max="8979" width="2.19921875" style="132" customWidth="1"/>
    <col min="8980" max="8980" width="4.3984375" style="132" customWidth="1"/>
    <col min="8981" max="8982" width="8.796875" style="132" customWidth="1"/>
    <col min="8983" max="8983" width="5.796875" style="132" customWidth="1"/>
    <col min="8984" max="8984" width="7.3984375" style="132" customWidth="1"/>
    <col min="8985" max="8985" width="2.19921875" style="132" bestFit="1" customWidth="1"/>
    <col min="8986" max="8986" width="2.3984375" style="132" customWidth="1"/>
    <col min="8987" max="9222" width="6.59765625" style="132"/>
    <col min="9223" max="9223" width="10.3984375" style="132" customWidth="1"/>
    <col min="9224" max="9224" width="8.3984375" style="132" customWidth="1"/>
    <col min="9225" max="9225" width="5.796875" style="132" customWidth="1"/>
    <col min="9226" max="9226" width="7.3984375" style="132" customWidth="1"/>
    <col min="9227" max="9227" width="2.19921875" style="132" bestFit="1" customWidth="1"/>
    <col min="9228" max="9228" width="2.19921875" style="132" customWidth="1"/>
    <col min="9229" max="9229" width="2.3984375" style="132" customWidth="1"/>
    <col min="9230" max="9231" width="7.796875" style="132" customWidth="1"/>
    <col min="9232" max="9232" width="5.796875" style="132" customWidth="1"/>
    <col min="9233" max="9233" width="7.3984375" style="132" customWidth="1"/>
    <col min="9234" max="9234" width="2.19921875" style="132" bestFit="1" customWidth="1"/>
    <col min="9235" max="9235" width="2.19921875" style="132" customWidth="1"/>
    <col min="9236" max="9236" width="4.3984375" style="132" customWidth="1"/>
    <col min="9237" max="9238" width="8.796875" style="132" customWidth="1"/>
    <col min="9239" max="9239" width="5.796875" style="132" customWidth="1"/>
    <col min="9240" max="9240" width="7.3984375" style="132" customWidth="1"/>
    <col min="9241" max="9241" width="2.19921875" style="132" bestFit="1" customWidth="1"/>
    <col min="9242" max="9242" width="2.3984375" style="132" customWidth="1"/>
    <col min="9243" max="9478" width="6.59765625" style="132"/>
    <col min="9479" max="9479" width="10.3984375" style="132" customWidth="1"/>
    <col min="9480" max="9480" width="8.3984375" style="132" customWidth="1"/>
    <col min="9481" max="9481" width="5.796875" style="132" customWidth="1"/>
    <col min="9482" max="9482" width="7.3984375" style="132" customWidth="1"/>
    <col min="9483" max="9483" width="2.19921875" style="132" bestFit="1" customWidth="1"/>
    <col min="9484" max="9484" width="2.19921875" style="132" customWidth="1"/>
    <col min="9485" max="9485" width="2.3984375" style="132" customWidth="1"/>
    <col min="9486" max="9487" width="7.796875" style="132" customWidth="1"/>
    <col min="9488" max="9488" width="5.796875" style="132" customWidth="1"/>
    <col min="9489" max="9489" width="7.3984375" style="132" customWidth="1"/>
    <col min="9490" max="9490" width="2.19921875" style="132" bestFit="1" customWidth="1"/>
    <col min="9491" max="9491" width="2.19921875" style="132" customWidth="1"/>
    <col min="9492" max="9492" width="4.3984375" style="132" customWidth="1"/>
    <col min="9493" max="9494" width="8.796875" style="132" customWidth="1"/>
    <col min="9495" max="9495" width="5.796875" style="132" customWidth="1"/>
    <col min="9496" max="9496" width="7.3984375" style="132" customWidth="1"/>
    <col min="9497" max="9497" width="2.19921875" style="132" bestFit="1" customWidth="1"/>
    <col min="9498" max="9498" width="2.3984375" style="132" customWidth="1"/>
    <col min="9499" max="9734" width="6.59765625" style="132"/>
    <col min="9735" max="9735" width="10.3984375" style="132" customWidth="1"/>
    <col min="9736" max="9736" width="8.3984375" style="132" customWidth="1"/>
    <col min="9737" max="9737" width="5.796875" style="132" customWidth="1"/>
    <col min="9738" max="9738" width="7.3984375" style="132" customWidth="1"/>
    <col min="9739" max="9739" width="2.19921875" style="132" bestFit="1" customWidth="1"/>
    <col min="9740" max="9740" width="2.19921875" style="132" customWidth="1"/>
    <col min="9741" max="9741" width="2.3984375" style="132" customWidth="1"/>
    <col min="9742" max="9743" width="7.796875" style="132" customWidth="1"/>
    <col min="9744" max="9744" width="5.796875" style="132" customWidth="1"/>
    <col min="9745" max="9745" width="7.3984375" style="132" customWidth="1"/>
    <col min="9746" max="9746" width="2.19921875" style="132" bestFit="1" customWidth="1"/>
    <col min="9747" max="9747" width="2.19921875" style="132" customWidth="1"/>
    <col min="9748" max="9748" width="4.3984375" style="132" customWidth="1"/>
    <col min="9749" max="9750" width="8.796875" style="132" customWidth="1"/>
    <col min="9751" max="9751" width="5.796875" style="132" customWidth="1"/>
    <col min="9752" max="9752" width="7.3984375" style="132" customWidth="1"/>
    <col min="9753" max="9753" width="2.19921875" style="132" bestFit="1" customWidth="1"/>
    <col min="9754" max="9754" width="2.3984375" style="132" customWidth="1"/>
    <col min="9755" max="9990" width="6.59765625" style="132"/>
    <col min="9991" max="9991" width="10.3984375" style="132" customWidth="1"/>
    <col min="9992" max="9992" width="8.3984375" style="132" customWidth="1"/>
    <col min="9993" max="9993" width="5.796875" style="132" customWidth="1"/>
    <col min="9994" max="9994" width="7.3984375" style="132" customWidth="1"/>
    <col min="9995" max="9995" width="2.19921875" style="132" bestFit="1" customWidth="1"/>
    <col min="9996" max="9996" width="2.19921875" style="132" customWidth="1"/>
    <col min="9997" max="9997" width="2.3984375" style="132" customWidth="1"/>
    <col min="9998" max="9999" width="7.796875" style="132" customWidth="1"/>
    <col min="10000" max="10000" width="5.796875" style="132" customWidth="1"/>
    <col min="10001" max="10001" width="7.3984375" style="132" customWidth="1"/>
    <col min="10002" max="10002" width="2.19921875" style="132" bestFit="1" customWidth="1"/>
    <col min="10003" max="10003" width="2.19921875" style="132" customWidth="1"/>
    <col min="10004" max="10004" width="4.3984375" style="132" customWidth="1"/>
    <col min="10005" max="10006" width="8.796875" style="132" customWidth="1"/>
    <col min="10007" max="10007" width="5.796875" style="132" customWidth="1"/>
    <col min="10008" max="10008" width="7.3984375" style="132" customWidth="1"/>
    <col min="10009" max="10009" width="2.19921875" style="132" bestFit="1" customWidth="1"/>
    <col min="10010" max="10010" width="2.3984375" style="132" customWidth="1"/>
    <col min="10011" max="10246" width="6.59765625" style="132"/>
    <col min="10247" max="10247" width="10.3984375" style="132" customWidth="1"/>
    <col min="10248" max="10248" width="8.3984375" style="132" customWidth="1"/>
    <col min="10249" max="10249" width="5.796875" style="132" customWidth="1"/>
    <col min="10250" max="10250" width="7.3984375" style="132" customWidth="1"/>
    <col min="10251" max="10251" width="2.19921875" style="132" bestFit="1" customWidth="1"/>
    <col min="10252" max="10252" width="2.19921875" style="132" customWidth="1"/>
    <col min="10253" max="10253" width="2.3984375" style="132" customWidth="1"/>
    <col min="10254" max="10255" width="7.796875" style="132" customWidth="1"/>
    <col min="10256" max="10256" width="5.796875" style="132" customWidth="1"/>
    <col min="10257" max="10257" width="7.3984375" style="132" customWidth="1"/>
    <col min="10258" max="10258" width="2.19921875" style="132" bestFit="1" customWidth="1"/>
    <col min="10259" max="10259" width="2.19921875" style="132" customWidth="1"/>
    <col min="10260" max="10260" width="4.3984375" style="132" customWidth="1"/>
    <col min="10261" max="10262" width="8.796875" style="132" customWidth="1"/>
    <col min="10263" max="10263" width="5.796875" style="132" customWidth="1"/>
    <col min="10264" max="10264" width="7.3984375" style="132" customWidth="1"/>
    <col min="10265" max="10265" width="2.19921875" style="132" bestFit="1" customWidth="1"/>
    <col min="10266" max="10266" width="2.3984375" style="132" customWidth="1"/>
    <col min="10267" max="10502" width="6.59765625" style="132"/>
    <col min="10503" max="10503" width="10.3984375" style="132" customWidth="1"/>
    <col min="10504" max="10504" width="8.3984375" style="132" customWidth="1"/>
    <col min="10505" max="10505" width="5.796875" style="132" customWidth="1"/>
    <col min="10506" max="10506" width="7.3984375" style="132" customWidth="1"/>
    <col min="10507" max="10507" width="2.19921875" style="132" bestFit="1" customWidth="1"/>
    <col min="10508" max="10508" width="2.19921875" style="132" customWidth="1"/>
    <col min="10509" max="10509" width="2.3984375" style="132" customWidth="1"/>
    <col min="10510" max="10511" width="7.796875" style="132" customWidth="1"/>
    <col min="10512" max="10512" width="5.796875" style="132" customWidth="1"/>
    <col min="10513" max="10513" width="7.3984375" style="132" customWidth="1"/>
    <col min="10514" max="10514" width="2.19921875" style="132" bestFit="1" customWidth="1"/>
    <col min="10515" max="10515" width="2.19921875" style="132" customWidth="1"/>
    <col min="10516" max="10516" width="4.3984375" style="132" customWidth="1"/>
    <col min="10517" max="10518" width="8.796875" style="132" customWidth="1"/>
    <col min="10519" max="10519" width="5.796875" style="132" customWidth="1"/>
    <col min="10520" max="10520" width="7.3984375" style="132" customWidth="1"/>
    <col min="10521" max="10521" width="2.19921875" style="132" bestFit="1" customWidth="1"/>
    <col min="10522" max="10522" width="2.3984375" style="132" customWidth="1"/>
    <col min="10523" max="10758" width="6.59765625" style="132"/>
    <col min="10759" max="10759" width="10.3984375" style="132" customWidth="1"/>
    <col min="10760" max="10760" width="8.3984375" style="132" customWidth="1"/>
    <col min="10761" max="10761" width="5.796875" style="132" customWidth="1"/>
    <col min="10762" max="10762" width="7.3984375" style="132" customWidth="1"/>
    <col min="10763" max="10763" width="2.19921875" style="132" bestFit="1" customWidth="1"/>
    <col min="10764" max="10764" width="2.19921875" style="132" customWidth="1"/>
    <col min="10765" max="10765" width="2.3984375" style="132" customWidth="1"/>
    <col min="10766" max="10767" width="7.796875" style="132" customWidth="1"/>
    <col min="10768" max="10768" width="5.796875" style="132" customWidth="1"/>
    <col min="10769" max="10769" width="7.3984375" style="132" customWidth="1"/>
    <col min="10770" max="10770" width="2.19921875" style="132" bestFit="1" customWidth="1"/>
    <col min="10771" max="10771" width="2.19921875" style="132" customWidth="1"/>
    <col min="10772" max="10772" width="4.3984375" style="132" customWidth="1"/>
    <col min="10773" max="10774" width="8.796875" style="132" customWidth="1"/>
    <col min="10775" max="10775" width="5.796875" style="132" customWidth="1"/>
    <col min="10776" max="10776" width="7.3984375" style="132" customWidth="1"/>
    <col min="10777" max="10777" width="2.19921875" style="132" bestFit="1" customWidth="1"/>
    <col min="10778" max="10778" width="2.3984375" style="132" customWidth="1"/>
    <col min="10779" max="11014" width="6.59765625" style="132"/>
    <col min="11015" max="11015" width="10.3984375" style="132" customWidth="1"/>
    <col min="11016" max="11016" width="8.3984375" style="132" customWidth="1"/>
    <col min="11017" max="11017" width="5.796875" style="132" customWidth="1"/>
    <col min="11018" max="11018" width="7.3984375" style="132" customWidth="1"/>
    <col min="11019" max="11019" width="2.19921875" style="132" bestFit="1" customWidth="1"/>
    <col min="11020" max="11020" width="2.19921875" style="132" customWidth="1"/>
    <col min="11021" max="11021" width="2.3984375" style="132" customWidth="1"/>
    <col min="11022" max="11023" width="7.796875" style="132" customWidth="1"/>
    <col min="11024" max="11024" width="5.796875" style="132" customWidth="1"/>
    <col min="11025" max="11025" width="7.3984375" style="132" customWidth="1"/>
    <col min="11026" max="11026" width="2.19921875" style="132" bestFit="1" customWidth="1"/>
    <col min="11027" max="11027" width="2.19921875" style="132" customWidth="1"/>
    <col min="11028" max="11028" width="4.3984375" style="132" customWidth="1"/>
    <col min="11029" max="11030" width="8.796875" style="132" customWidth="1"/>
    <col min="11031" max="11031" width="5.796875" style="132" customWidth="1"/>
    <col min="11032" max="11032" width="7.3984375" style="132" customWidth="1"/>
    <col min="11033" max="11033" width="2.19921875" style="132" bestFit="1" customWidth="1"/>
    <col min="11034" max="11034" width="2.3984375" style="132" customWidth="1"/>
    <col min="11035" max="11270" width="6.59765625" style="132"/>
    <col min="11271" max="11271" width="10.3984375" style="132" customWidth="1"/>
    <col min="11272" max="11272" width="8.3984375" style="132" customWidth="1"/>
    <col min="11273" max="11273" width="5.796875" style="132" customWidth="1"/>
    <col min="11274" max="11274" width="7.3984375" style="132" customWidth="1"/>
    <col min="11275" max="11275" width="2.19921875" style="132" bestFit="1" customWidth="1"/>
    <col min="11276" max="11276" width="2.19921875" style="132" customWidth="1"/>
    <col min="11277" max="11277" width="2.3984375" style="132" customWidth="1"/>
    <col min="11278" max="11279" width="7.796875" style="132" customWidth="1"/>
    <col min="11280" max="11280" width="5.796875" style="132" customWidth="1"/>
    <col min="11281" max="11281" width="7.3984375" style="132" customWidth="1"/>
    <col min="11282" max="11282" width="2.19921875" style="132" bestFit="1" customWidth="1"/>
    <col min="11283" max="11283" width="2.19921875" style="132" customWidth="1"/>
    <col min="11284" max="11284" width="4.3984375" style="132" customWidth="1"/>
    <col min="11285" max="11286" width="8.796875" style="132" customWidth="1"/>
    <col min="11287" max="11287" width="5.796875" style="132" customWidth="1"/>
    <col min="11288" max="11288" width="7.3984375" style="132" customWidth="1"/>
    <col min="11289" max="11289" width="2.19921875" style="132" bestFit="1" customWidth="1"/>
    <col min="11290" max="11290" width="2.3984375" style="132" customWidth="1"/>
    <col min="11291" max="11526" width="6.59765625" style="132"/>
    <col min="11527" max="11527" width="10.3984375" style="132" customWidth="1"/>
    <col min="11528" max="11528" width="8.3984375" style="132" customWidth="1"/>
    <col min="11529" max="11529" width="5.796875" style="132" customWidth="1"/>
    <col min="11530" max="11530" width="7.3984375" style="132" customWidth="1"/>
    <col min="11531" max="11531" width="2.19921875" style="132" bestFit="1" customWidth="1"/>
    <col min="11532" max="11532" width="2.19921875" style="132" customWidth="1"/>
    <col min="11533" max="11533" width="2.3984375" style="132" customWidth="1"/>
    <col min="11534" max="11535" width="7.796875" style="132" customWidth="1"/>
    <col min="11536" max="11536" width="5.796875" style="132" customWidth="1"/>
    <col min="11537" max="11537" width="7.3984375" style="132" customWidth="1"/>
    <col min="11538" max="11538" width="2.19921875" style="132" bestFit="1" customWidth="1"/>
    <col min="11539" max="11539" width="2.19921875" style="132" customWidth="1"/>
    <col min="11540" max="11540" width="4.3984375" style="132" customWidth="1"/>
    <col min="11541" max="11542" width="8.796875" style="132" customWidth="1"/>
    <col min="11543" max="11543" width="5.796875" style="132" customWidth="1"/>
    <col min="11544" max="11544" width="7.3984375" style="132" customWidth="1"/>
    <col min="11545" max="11545" width="2.19921875" style="132" bestFit="1" customWidth="1"/>
    <col min="11546" max="11546" width="2.3984375" style="132" customWidth="1"/>
    <col min="11547" max="11782" width="6.59765625" style="132"/>
    <col min="11783" max="11783" width="10.3984375" style="132" customWidth="1"/>
    <col min="11784" max="11784" width="8.3984375" style="132" customWidth="1"/>
    <col min="11785" max="11785" width="5.796875" style="132" customWidth="1"/>
    <col min="11786" max="11786" width="7.3984375" style="132" customWidth="1"/>
    <col min="11787" max="11787" width="2.19921875" style="132" bestFit="1" customWidth="1"/>
    <col min="11788" max="11788" width="2.19921875" style="132" customWidth="1"/>
    <col min="11789" max="11789" width="2.3984375" style="132" customWidth="1"/>
    <col min="11790" max="11791" width="7.796875" style="132" customWidth="1"/>
    <col min="11792" max="11792" width="5.796875" style="132" customWidth="1"/>
    <col min="11793" max="11793" width="7.3984375" style="132" customWidth="1"/>
    <col min="11794" max="11794" width="2.19921875" style="132" bestFit="1" customWidth="1"/>
    <col min="11795" max="11795" width="2.19921875" style="132" customWidth="1"/>
    <col min="11796" max="11796" width="4.3984375" style="132" customWidth="1"/>
    <col min="11797" max="11798" width="8.796875" style="132" customWidth="1"/>
    <col min="11799" max="11799" width="5.796875" style="132" customWidth="1"/>
    <col min="11800" max="11800" width="7.3984375" style="132" customWidth="1"/>
    <col min="11801" max="11801" width="2.19921875" style="132" bestFit="1" customWidth="1"/>
    <col min="11802" max="11802" width="2.3984375" style="132" customWidth="1"/>
    <col min="11803" max="12038" width="6.59765625" style="132"/>
    <col min="12039" max="12039" width="10.3984375" style="132" customWidth="1"/>
    <col min="12040" max="12040" width="8.3984375" style="132" customWidth="1"/>
    <col min="12041" max="12041" width="5.796875" style="132" customWidth="1"/>
    <col min="12042" max="12042" width="7.3984375" style="132" customWidth="1"/>
    <col min="12043" max="12043" width="2.19921875" style="132" bestFit="1" customWidth="1"/>
    <col min="12044" max="12044" width="2.19921875" style="132" customWidth="1"/>
    <col min="12045" max="12045" width="2.3984375" style="132" customWidth="1"/>
    <col min="12046" max="12047" width="7.796875" style="132" customWidth="1"/>
    <col min="12048" max="12048" width="5.796875" style="132" customWidth="1"/>
    <col min="12049" max="12049" width="7.3984375" style="132" customWidth="1"/>
    <col min="12050" max="12050" width="2.19921875" style="132" bestFit="1" customWidth="1"/>
    <col min="12051" max="12051" width="2.19921875" style="132" customWidth="1"/>
    <col min="12052" max="12052" width="4.3984375" style="132" customWidth="1"/>
    <col min="12053" max="12054" width="8.796875" style="132" customWidth="1"/>
    <col min="12055" max="12055" width="5.796875" style="132" customWidth="1"/>
    <col min="12056" max="12056" width="7.3984375" style="132" customWidth="1"/>
    <col min="12057" max="12057" width="2.19921875" style="132" bestFit="1" customWidth="1"/>
    <col min="12058" max="12058" width="2.3984375" style="132" customWidth="1"/>
    <col min="12059" max="12294" width="6.59765625" style="132"/>
    <col min="12295" max="12295" width="10.3984375" style="132" customWidth="1"/>
    <col min="12296" max="12296" width="8.3984375" style="132" customWidth="1"/>
    <col min="12297" max="12297" width="5.796875" style="132" customWidth="1"/>
    <col min="12298" max="12298" width="7.3984375" style="132" customWidth="1"/>
    <col min="12299" max="12299" width="2.19921875" style="132" bestFit="1" customWidth="1"/>
    <col min="12300" max="12300" width="2.19921875" style="132" customWidth="1"/>
    <col min="12301" max="12301" width="2.3984375" style="132" customWidth="1"/>
    <col min="12302" max="12303" width="7.796875" style="132" customWidth="1"/>
    <col min="12304" max="12304" width="5.796875" style="132" customWidth="1"/>
    <col min="12305" max="12305" width="7.3984375" style="132" customWidth="1"/>
    <col min="12306" max="12306" width="2.19921875" style="132" bestFit="1" customWidth="1"/>
    <col min="12307" max="12307" width="2.19921875" style="132" customWidth="1"/>
    <col min="12308" max="12308" width="4.3984375" style="132" customWidth="1"/>
    <col min="12309" max="12310" width="8.796875" style="132" customWidth="1"/>
    <col min="12311" max="12311" width="5.796875" style="132" customWidth="1"/>
    <col min="12312" max="12312" width="7.3984375" style="132" customWidth="1"/>
    <col min="12313" max="12313" width="2.19921875" style="132" bestFit="1" customWidth="1"/>
    <col min="12314" max="12314" width="2.3984375" style="132" customWidth="1"/>
    <col min="12315" max="12550" width="6.59765625" style="132"/>
    <col min="12551" max="12551" width="10.3984375" style="132" customWidth="1"/>
    <col min="12552" max="12552" width="8.3984375" style="132" customWidth="1"/>
    <col min="12553" max="12553" width="5.796875" style="132" customWidth="1"/>
    <col min="12554" max="12554" width="7.3984375" style="132" customWidth="1"/>
    <col min="12555" max="12555" width="2.19921875" style="132" bestFit="1" customWidth="1"/>
    <col min="12556" max="12556" width="2.19921875" style="132" customWidth="1"/>
    <col min="12557" max="12557" width="2.3984375" style="132" customWidth="1"/>
    <col min="12558" max="12559" width="7.796875" style="132" customWidth="1"/>
    <col min="12560" max="12560" width="5.796875" style="132" customWidth="1"/>
    <col min="12561" max="12561" width="7.3984375" style="132" customWidth="1"/>
    <col min="12562" max="12562" width="2.19921875" style="132" bestFit="1" customWidth="1"/>
    <col min="12563" max="12563" width="2.19921875" style="132" customWidth="1"/>
    <col min="12564" max="12564" width="4.3984375" style="132" customWidth="1"/>
    <col min="12565" max="12566" width="8.796875" style="132" customWidth="1"/>
    <col min="12567" max="12567" width="5.796875" style="132" customWidth="1"/>
    <col min="12568" max="12568" width="7.3984375" style="132" customWidth="1"/>
    <col min="12569" max="12569" width="2.19921875" style="132" bestFit="1" customWidth="1"/>
    <col min="12570" max="12570" width="2.3984375" style="132" customWidth="1"/>
    <col min="12571" max="12806" width="6.59765625" style="132"/>
    <col min="12807" max="12807" width="10.3984375" style="132" customWidth="1"/>
    <col min="12808" max="12808" width="8.3984375" style="132" customWidth="1"/>
    <col min="12809" max="12809" width="5.796875" style="132" customWidth="1"/>
    <col min="12810" max="12810" width="7.3984375" style="132" customWidth="1"/>
    <col min="12811" max="12811" width="2.19921875" style="132" bestFit="1" customWidth="1"/>
    <col min="12812" max="12812" width="2.19921875" style="132" customWidth="1"/>
    <col min="12813" max="12813" width="2.3984375" style="132" customWidth="1"/>
    <col min="12814" max="12815" width="7.796875" style="132" customWidth="1"/>
    <col min="12816" max="12816" width="5.796875" style="132" customWidth="1"/>
    <col min="12817" max="12817" width="7.3984375" style="132" customWidth="1"/>
    <col min="12818" max="12818" width="2.19921875" style="132" bestFit="1" customWidth="1"/>
    <col min="12819" max="12819" width="2.19921875" style="132" customWidth="1"/>
    <col min="12820" max="12820" width="4.3984375" style="132" customWidth="1"/>
    <col min="12821" max="12822" width="8.796875" style="132" customWidth="1"/>
    <col min="12823" max="12823" width="5.796875" style="132" customWidth="1"/>
    <col min="12824" max="12824" width="7.3984375" style="132" customWidth="1"/>
    <col min="12825" max="12825" width="2.19921875" style="132" bestFit="1" customWidth="1"/>
    <col min="12826" max="12826" width="2.3984375" style="132" customWidth="1"/>
    <col min="12827" max="13062" width="6.59765625" style="132"/>
    <col min="13063" max="13063" width="10.3984375" style="132" customWidth="1"/>
    <col min="13064" max="13064" width="8.3984375" style="132" customWidth="1"/>
    <col min="13065" max="13065" width="5.796875" style="132" customWidth="1"/>
    <col min="13066" max="13066" width="7.3984375" style="132" customWidth="1"/>
    <col min="13067" max="13067" width="2.19921875" style="132" bestFit="1" customWidth="1"/>
    <col min="13068" max="13068" width="2.19921875" style="132" customWidth="1"/>
    <col min="13069" max="13069" width="2.3984375" style="132" customWidth="1"/>
    <col min="13070" max="13071" width="7.796875" style="132" customWidth="1"/>
    <col min="13072" max="13072" width="5.796875" style="132" customWidth="1"/>
    <col min="13073" max="13073" width="7.3984375" style="132" customWidth="1"/>
    <col min="13074" max="13074" width="2.19921875" style="132" bestFit="1" customWidth="1"/>
    <col min="13075" max="13075" width="2.19921875" style="132" customWidth="1"/>
    <col min="13076" max="13076" width="4.3984375" style="132" customWidth="1"/>
    <col min="13077" max="13078" width="8.796875" style="132" customWidth="1"/>
    <col min="13079" max="13079" width="5.796875" style="132" customWidth="1"/>
    <col min="13080" max="13080" width="7.3984375" style="132" customWidth="1"/>
    <col min="13081" max="13081" width="2.19921875" style="132" bestFit="1" customWidth="1"/>
    <col min="13082" max="13082" width="2.3984375" style="132" customWidth="1"/>
    <col min="13083" max="13318" width="6.59765625" style="132"/>
    <col min="13319" max="13319" width="10.3984375" style="132" customWidth="1"/>
    <col min="13320" max="13320" width="8.3984375" style="132" customWidth="1"/>
    <col min="13321" max="13321" width="5.796875" style="132" customWidth="1"/>
    <col min="13322" max="13322" width="7.3984375" style="132" customWidth="1"/>
    <col min="13323" max="13323" width="2.19921875" style="132" bestFit="1" customWidth="1"/>
    <col min="13324" max="13324" width="2.19921875" style="132" customWidth="1"/>
    <col min="13325" max="13325" width="2.3984375" style="132" customWidth="1"/>
    <col min="13326" max="13327" width="7.796875" style="132" customWidth="1"/>
    <col min="13328" max="13328" width="5.796875" style="132" customWidth="1"/>
    <col min="13329" max="13329" width="7.3984375" style="132" customWidth="1"/>
    <col min="13330" max="13330" width="2.19921875" style="132" bestFit="1" customWidth="1"/>
    <col min="13331" max="13331" width="2.19921875" style="132" customWidth="1"/>
    <col min="13332" max="13332" width="4.3984375" style="132" customWidth="1"/>
    <col min="13333" max="13334" width="8.796875" style="132" customWidth="1"/>
    <col min="13335" max="13335" width="5.796875" style="132" customWidth="1"/>
    <col min="13336" max="13336" width="7.3984375" style="132" customWidth="1"/>
    <col min="13337" max="13337" width="2.19921875" style="132" bestFit="1" customWidth="1"/>
    <col min="13338" max="13338" width="2.3984375" style="132" customWidth="1"/>
    <col min="13339" max="13574" width="6.59765625" style="132"/>
    <col min="13575" max="13575" width="10.3984375" style="132" customWidth="1"/>
    <col min="13576" max="13576" width="8.3984375" style="132" customWidth="1"/>
    <col min="13577" max="13577" width="5.796875" style="132" customWidth="1"/>
    <col min="13578" max="13578" width="7.3984375" style="132" customWidth="1"/>
    <col min="13579" max="13579" width="2.19921875" style="132" bestFit="1" customWidth="1"/>
    <col min="13580" max="13580" width="2.19921875" style="132" customWidth="1"/>
    <col min="13581" max="13581" width="2.3984375" style="132" customWidth="1"/>
    <col min="13582" max="13583" width="7.796875" style="132" customWidth="1"/>
    <col min="13584" max="13584" width="5.796875" style="132" customWidth="1"/>
    <col min="13585" max="13585" width="7.3984375" style="132" customWidth="1"/>
    <col min="13586" max="13586" width="2.19921875" style="132" bestFit="1" customWidth="1"/>
    <col min="13587" max="13587" width="2.19921875" style="132" customWidth="1"/>
    <col min="13588" max="13588" width="4.3984375" style="132" customWidth="1"/>
    <col min="13589" max="13590" width="8.796875" style="132" customWidth="1"/>
    <col min="13591" max="13591" width="5.796875" style="132" customWidth="1"/>
    <col min="13592" max="13592" width="7.3984375" style="132" customWidth="1"/>
    <col min="13593" max="13593" width="2.19921875" style="132" bestFit="1" customWidth="1"/>
    <col min="13594" max="13594" width="2.3984375" style="132" customWidth="1"/>
    <col min="13595" max="13830" width="6.59765625" style="132"/>
    <col min="13831" max="13831" width="10.3984375" style="132" customWidth="1"/>
    <col min="13832" max="13832" width="8.3984375" style="132" customWidth="1"/>
    <col min="13833" max="13833" width="5.796875" style="132" customWidth="1"/>
    <col min="13834" max="13834" width="7.3984375" style="132" customWidth="1"/>
    <col min="13835" max="13835" width="2.19921875" style="132" bestFit="1" customWidth="1"/>
    <col min="13836" max="13836" width="2.19921875" style="132" customWidth="1"/>
    <col min="13837" max="13837" width="2.3984375" style="132" customWidth="1"/>
    <col min="13838" max="13839" width="7.796875" style="132" customWidth="1"/>
    <col min="13840" max="13840" width="5.796875" style="132" customWidth="1"/>
    <col min="13841" max="13841" width="7.3984375" style="132" customWidth="1"/>
    <col min="13842" max="13842" width="2.19921875" style="132" bestFit="1" customWidth="1"/>
    <col min="13843" max="13843" width="2.19921875" style="132" customWidth="1"/>
    <col min="13844" max="13844" width="4.3984375" style="132" customWidth="1"/>
    <col min="13845" max="13846" width="8.796875" style="132" customWidth="1"/>
    <col min="13847" max="13847" width="5.796875" style="132" customWidth="1"/>
    <col min="13848" max="13848" width="7.3984375" style="132" customWidth="1"/>
    <col min="13849" max="13849" width="2.19921875" style="132" bestFit="1" customWidth="1"/>
    <col min="13850" max="13850" width="2.3984375" style="132" customWidth="1"/>
    <col min="13851" max="14086" width="6.59765625" style="132"/>
    <col min="14087" max="14087" width="10.3984375" style="132" customWidth="1"/>
    <col min="14088" max="14088" width="8.3984375" style="132" customWidth="1"/>
    <col min="14089" max="14089" width="5.796875" style="132" customWidth="1"/>
    <col min="14090" max="14090" width="7.3984375" style="132" customWidth="1"/>
    <col min="14091" max="14091" width="2.19921875" style="132" bestFit="1" customWidth="1"/>
    <col min="14092" max="14092" width="2.19921875" style="132" customWidth="1"/>
    <col min="14093" max="14093" width="2.3984375" style="132" customWidth="1"/>
    <col min="14094" max="14095" width="7.796875" style="132" customWidth="1"/>
    <col min="14096" max="14096" width="5.796875" style="132" customWidth="1"/>
    <col min="14097" max="14097" width="7.3984375" style="132" customWidth="1"/>
    <col min="14098" max="14098" width="2.19921875" style="132" bestFit="1" customWidth="1"/>
    <col min="14099" max="14099" width="2.19921875" style="132" customWidth="1"/>
    <col min="14100" max="14100" width="4.3984375" style="132" customWidth="1"/>
    <col min="14101" max="14102" width="8.796875" style="132" customWidth="1"/>
    <col min="14103" max="14103" width="5.796875" style="132" customWidth="1"/>
    <col min="14104" max="14104" width="7.3984375" style="132" customWidth="1"/>
    <col min="14105" max="14105" width="2.19921875" style="132" bestFit="1" customWidth="1"/>
    <col min="14106" max="14106" width="2.3984375" style="132" customWidth="1"/>
    <col min="14107" max="14342" width="6.59765625" style="132"/>
    <col min="14343" max="14343" width="10.3984375" style="132" customWidth="1"/>
    <col min="14344" max="14344" width="8.3984375" style="132" customWidth="1"/>
    <col min="14345" max="14345" width="5.796875" style="132" customWidth="1"/>
    <col min="14346" max="14346" width="7.3984375" style="132" customWidth="1"/>
    <col min="14347" max="14347" width="2.19921875" style="132" bestFit="1" customWidth="1"/>
    <col min="14348" max="14348" width="2.19921875" style="132" customWidth="1"/>
    <col min="14349" max="14349" width="2.3984375" style="132" customWidth="1"/>
    <col min="14350" max="14351" width="7.796875" style="132" customWidth="1"/>
    <col min="14352" max="14352" width="5.796875" style="132" customWidth="1"/>
    <col min="14353" max="14353" width="7.3984375" style="132" customWidth="1"/>
    <col min="14354" max="14354" width="2.19921875" style="132" bestFit="1" customWidth="1"/>
    <col min="14355" max="14355" width="2.19921875" style="132" customWidth="1"/>
    <col min="14356" max="14356" width="4.3984375" style="132" customWidth="1"/>
    <col min="14357" max="14358" width="8.796875" style="132" customWidth="1"/>
    <col min="14359" max="14359" width="5.796875" style="132" customWidth="1"/>
    <col min="14360" max="14360" width="7.3984375" style="132" customWidth="1"/>
    <col min="14361" max="14361" width="2.19921875" style="132" bestFit="1" customWidth="1"/>
    <col min="14362" max="14362" width="2.3984375" style="132" customWidth="1"/>
    <col min="14363" max="14598" width="6.59765625" style="132"/>
    <col min="14599" max="14599" width="10.3984375" style="132" customWidth="1"/>
    <col min="14600" max="14600" width="8.3984375" style="132" customWidth="1"/>
    <col min="14601" max="14601" width="5.796875" style="132" customWidth="1"/>
    <col min="14602" max="14602" width="7.3984375" style="132" customWidth="1"/>
    <col min="14603" max="14603" width="2.19921875" style="132" bestFit="1" customWidth="1"/>
    <col min="14604" max="14604" width="2.19921875" style="132" customWidth="1"/>
    <col min="14605" max="14605" width="2.3984375" style="132" customWidth="1"/>
    <col min="14606" max="14607" width="7.796875" style="132" customWidth="1"/>
    <col min="14608" max="14608" width="5.796875" style="132" customWidth="1"/>
    <col min="14609" max="14609" width="7.3984375" style="132" customWidth="1"/>
    <col min="14610" max="14610" width="2.19921875" style="132" bestFit="1" customWidth="1"/>
    <col min="14611" max="14611" width="2.19921875" style="132" customWidth="1"/>
    <col min="14612" max="14612" width="4.3984375" style="132" customWidth="1"/>
    <col min="14613" max="14614" width="8.796875" style="132" customWidth="1"/>
    <col min="14615" max="14615" width="5.796875" style="132" customWidth="1"/>
    <col min="14616" max="14616" width="7.3984375" style="132" customWidth="1"/>
    <col min="14617" max="14617" width="2.19921875" style="132" bestFit="1" customWidth="1"/>
    <col min="14618" max="14618" width="2.3984375" style="132" customWidth="1"/>
    <col min="14619" max="14854" width="6.59765625" style="132"/>
    <col min="14855" max="14855" width="10.3984375" style="132" customWidth="1"/>
    <col min="14856" max="14856" width="8.3984375" style="132" customWidth="1"/>
    <col min="14857" max="14857" width="5.796875" style="132" customWidth="1"/>
    <col min="14858" max="14858" width="7.3984375" style="132" customWidth="1"/>
    <col min="14859" max="14859" width="2.19921875" style="132" bestFit="1" customWidth="1"/>
    <col min="14860" max="14860" width="2.19921875" style="132" customWidth="1"/>
    <col min="14861" max="14861" width="2.3984375" style="132" customWidth="1"/>
    <col min="14862" max="14863" width="7.796875" style="132" customWidth="1"/>
    <col min="14864" max="14864" width="5.796875" style="132" customWidth="1"/>
    <col min="14865" max="14865" width="7.3984375" style="132" customWidth="1"/>
    <col min="14866" max="14866" width="2.19921875" style="132" bestFit="1" customWidth="1"/>
    <col min="14867" max="14867" width="2.19921875" style="132" customWidth="1"/>
    <col min="14868" max="14868" width="4.3984375" style="132" customWidth="1"/>
    <col min="14869" max="14870" width="8.796875" style="132" customWidth="1"/>
    <col min="14871" max="14871" width="5.796875" style="132" customWidth="1"/>
    <col min="14872" max="14872" width="7.3984375" style="132" customWidth="1"/>
    <col min="14873" max="14873" width="2.19921875" style="132" bestFit="1" customWidth="1"/>
    <col min="14874" max="14874" width="2.3984375" style="132" customWidth="1"/>
    <col min="14875" max="15110" width="6.59765625" style="132"/>
    <col min="15111" max="15111" width="10.3984375" style="132" customWidth="1"/>
    <col min="15112" max="15112" width="8.3984375" style="132" customWidth="1"/>
    <col min="15113" max="15113" width="5.796875" style="132" customWidth="1"/>
    <col min="15114" max="15114" width="7.3984375" style="132" customWidth="1"/>
    <col min="15115" max="15115" width="2.19921875" style="132" bestFit="1" customWidth="1"/>
    <col min="15116" max="15116" width="2.19921875" style="132" customWidth="1"/>
    <col min="15117" max="15117" width="2.3984375" style="132" customWidth="1"/>
    <col min="15118" max="15119" width="7.796875" style="132" customWidth="1"/>
    <col min="15120" max="15120" width="5.796875" style="132" customWidth="1"/>
    <col min="15121" max="15121" width="7.3984375" style="132" customWidth="1"/>
    <col min="15122" max="15122" width="2.19921875" style="132" bestFit="1" customWidth="1"/>
    <col min="15123" max="15123" width="2.19921875" style="132" customWidth="1"/>
    <col min="15124" max="15124" width="4.3984375" style="132" customWidth="1"/>
    <col min="15125" max="15126" width="8.796875" style="132" customWidth="1"/>
    <col min="15127" max="15127" width="5.796875" style="132" customWidth="1"/>
    <col min="15128" max="15128" width="7.3984375" style="132" customWidth="1"/>
    <col min="15129" max="15129" width="2.19921875" style="132" bestFit="1" customWidth="1"/>
    <col min="15130" max="15130" width="2.3984375" style="132" customWidth="1"/>
    <col min="15131" max="15366" width="6.59765625" style="132"/>
    <col min="15367" max="15367" width="10.3984375" style="132" customWidth="1"/>
    <col min="15368" max="15368" width="8.3984375" style="132" customWidth="1"/>
    <col min="15369" max="15369" width="5.796875" style="132" customWidth="1"/>
    <col min="15370" max="15370" width="7.3984375" style="132" customWidth="1"/>
    <col min="15371" max="15371" width="2.19921875" style="132" bestFit="1" customWidth="1"/>
    <col min="15372" max="15372" width="2.19921875" style="132" customWidth="1"/>
    <col min="15373" max="15373" width="2.3984375" style="132" customWidth="1"/>
    <col min="15374" max="15375" width="7.796875" style="132" customWidth="1"/>
    <col min="15376" max="15376" width="5.796875" style="132" customWidth="1"/>
    <col min="15377" max="15377" width="7.3984375" style="132" customWidth="1"/>
    <col min="15378" max="15378" width="2.19921875" style="132" bestFit="1" customWidth="1"/>
    <col min="15379" max="15379" width="2.19921875" style="132" customWidth="1"/>
    <col min="15380" max="15380" width="4.3984375" style="132" customWidth="1"/>
    <col min="15381" max="15382" width="8.796875" style="132" customWidth="1"/>
    <col min="15383" max="15383" width="5.796875" style="132" customWidth="1"/>
    <col min="15384" max="15384" width="7.3984375" style="132" customWidth="1"/>
    <col min="15385" max="15385" width="2.19921875" style="132" bestFit="1" customWidth="1"/>
    <col min="15386" max="15386" width="2.3984375" style="132" customWidth="1"/>
    <col min="15387" max="15622" width="6.59765625" style="132"/>
    <col min="15623" max="15623" width="10.3984375" style="132" customWidth="1"/>
    <col min="15624" max="15624" width="8.3984375" style="132" customWidth="1"/>
    <col min="15625" max="15625" width="5.796875" style="132" customWidth="1"/>
    <col min="15626" max="15626" width="7.3984375" style="132" customWidth="1"/>
    <col min="15627" max="15627" width="2.19921875" style="132" bestFit="1" customWidth="1"/>
    <col min="15628" max="15628" width="2.19921875" style="132" customWidth="1"/>
    <col min="15629" max="15629" width="2.3984375" style="132" customWidth="1"/>
    <col min="15630" max="15631" width="7.796875" style="132" customWidth="1"/>
    <col min="15632" max="15632" width="5.796875" style="132" customWidth="1"/>
    <col min="15633" max="15633" width="7.3984375" style="132" customWidth="1"/>
    <col min="15634" max="15634" width="2.19921875" style="132" bestFit="1" customWidth="1"/>
    <col min="15635" max="15635" width="2.19921875" style="132" customWidth="1"/>
    <col min="15636" max="15636" width="4.3984375" style="132" customWidth="1"/>
    <col min="15637" max="15638" width="8.796875" style="132" customWidth="1"/>
    <col min="15639" max="15639" width="5.796875" style="132" customWidth="1"/>
    <col min="15640" max="15640" width="7.3984375" style="132" customWidth="1"/>
    <col min="15641" max="15641" width="2.19921875" style="132" bestFit="1" customWidth="1"/>
    <col min="15642" max="15642" width="2.3984375" style="132" customWidth="1"/>
    <col min="15643" max="15878" width="6.59765625" style="132"/>
    <col min="15879" max="15879" width="10.3984375" style="132" customWidth="1"/>
    <col min="15880" max="15880" width="8.3984375" style="132" customWidth="1"/>
    <col min="15881" max="15881" width="5.796875" style="132" customWidth="1"/>
    <col min="15882" max="15882" width="7.3984375" style="132" customWidth="1"/>
    <col min="15883" max="15883" width="2.19921875" style="132" bestFit="1" customWidth="1"/>
    <col min="15884" max="15884" width="2.19921875" style="132" customWidth="1"/>
    <col min="15885" max="15885" width="2.3984375" style="132" customWidth="1"/>
    <col min="15886" max="15887" width="7.796875" style="132" customWidth="1"/>
    <col min="15888" max="15888" width="5.796875" style="132" customWidth="1"/>
    <col min="15889" max="15889" width="7.3984375" style="132" customWidth="1"/>
    <col min="15890" max="15890" width="2.19921875" style="132" bestFit="1" customWidth="1"/>
    <col min="15891" max="15891" width="2.19921875" style="132" customWidth="1"/>
    <col min="15892" max="15892" width="4.3984375" style="132" customWidth="1"/>
    <col min="15893" max="15894" width="8.796875" style="132" customWidth="1"/>
    <col min="15895" max="15895" width="5.796875" style="132" customWidth="1"/>
    <col min="15896" max="15896" width="7.3984375" style="132" customWidth="1"/>
    <col min="15897" max="15897" width="2.19921875" style="132" bestFit="1" customWidth="1"/>
    <col min="15898" max="15898" width="2.3984375" style="132" customWidth="1"/>
    <col min="15899" max="16134" width="6.59765625" style="132"/>
    <col min="16135" max="16135" width="10.3984375" style="132" customWidth="1"/>
    <col min="16136" max="16136" width="8.3984375" style="132" customWidth="1"/>
    <col min="16137" max="16137" width="5.796875" style="132" customWidth="1"/>
    <col min="16138" max="16138" width="7.3984375" style="132" customWidth="1"/>
    <col min="16139" max="16139" width="2.19921875" style="132" bestFit="1" customWidth="1"/>
    <col min="16140" max="16140" width="2.19921875" style="132" customWidth="1"/>
    <col min="16141" max="16141" width="2.3984375" style="132" customWidth="1"/>
    <col min="16142" max="16143" width="7.796875" style="132" customWidth="1"/>
    <col min="16144" max="16144" width="5.796875" style="132" customWidth="1"/>
    <col min="16145" max="16145" width="7.3984375" style="132" customWidth="1"/>
    <col min="16146" max="16146" width="2.19921875" style="132" bestFit="1" customWidth="1"/>
    <col min="16147" max="16147" width="2.19921875" style="132" customWidth="1"/>
    <col min="16148" max="16148" width="4.3984375" style="132" customWidth="1"/>
    <col min="16149" max="16150" width="8.796875" style="132" customWidth="1"/>
    <col min="16151" max="16151" width="5.796875" style="132" customWidth="1"/>
    <col min="16152" max="16152" width="7.3984375" style="132" customWidth="1"/>
    <col min="16153" max="16153" width="2.19921875" style="132" bestFit="1" customWidth="1"/>
    <col min="16154" max="16154" width="2.3984375" style="132" customWidth="1"/>
    <col min="16155" max="16384" width="6.59765625" style="132"/>
  </cols>
  <sheetData>
    <row r="1" spans="1:31" s="162" customFormat="1" ht="20" customHeight="1" thickBot="1">
      <c r="A1" s="295" t="s">
        <v>130</v>
      </c>
      <c r="B1" s="295"/>
      <c r="C1" s="131"/>
      <c r="D1" s="296"/>
      <c r="E1" s="297"/>
      <c r="F1" s="297"/>
      <c r="G1" s="297"/>
      <c r="H1" s="297"/>
      <c r="I1" s="297"/>
      <c r="J1" s="298"/>
      <c r="K1" s="295" t="s">
        <v>104</v>
      </c>
      <c r="L1" s="295"/>
      <c r="M1" s="295"/>
      <c r="N1" s="295"/>
      <c r="O1" s="166"/>
      <c r="P1" s="166"/>
      <c r="Q1" s="299"/>
      <c r="R1" s="300"/>
      <c r="S1" s="300"/>
      <c r="T1" s="300"/>
      <c r="U1" s="300"/>
      <c r="V1" s="301"/>
      <c r="W1" s="131"/>
      <c r="X1" s="131"/>
      <c r="Y1" s="253" t="s">
        <v>126</v>
      </c>
      <c r="Z1" s="253"/>
      <c r="AA1" s="253"/>
      <c r="AB1" s="253"/>
      <c r="AC1" s="299"/>
      <c r="AD1" s="300"/>
      <c r="AE1" s="301"/>
    </row>
    <row r="2" spans="1:31" s="302" customFormat="1" ht="4" customHeight="1" thickBot="1">
      <c r="A2" s="156"/>
      <c r="B2" s="156"/>
      <c r="C2" s="156"/>
      <c r="D2" s="156"/>
      <c r="E2" s="156"/>
      <c r="F2" s="156"/>
      <c r="G2" s="156"/>
      <c r="H2" s="156"/>
      <c r="I2" s="166"/>
      <c r="J2" s="156"/>
      <c r="K2" s="156"/>
      <c r="L2" s="156"/>
      <c r="M2" s="156"/>
      <c r="N2" s="156"/>
      <c r="O2" s="156"/>
      <c r="P2" s="156"/>
      <c r="Q2" s="156"/>
      <c r="R2" s="156"/>
      <c r="S2" s="16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1" s="302" customFormat="1" ht="20" customHeight="1" thickBot="1">
      <c r="A3" s="296" t="s">
        <v>111</v>
      </c>
      <c r="B3" s="298"/>
      <c r="C3" s="303"/>
      <c r="D3" s="277" t="s">
        <v>128</v>
      </c>
      <c r="E3" s="277"/>
      <c r="F3" s="277"/>
      <c r="G3" s="277"/>
      <c r="H3" s="277"/>
      <c r="I3" s="277"/>
      <c r="J3" s="296"/>
      <c r="K3" s="297"/>
      <c r="L3" s="297"/>
      <c r="M3" s="297"/>
      <c r="N3" s="297"/>
      <c r="O3" s="297"/>
      <c r="P3" s="297"/>
      <c r="Q3" s="298"/>
      <c r="R3" s="304" t="s">
        <v>127</v>
      </c>
      <c r="S3" s="270"/>
      <c r="T3" s="270"/>
      <c r="U3" s="270"/>
      <c r="V3" s="270"/>
      <c r="W3" s="296"/>
      <c r="X3" s="297"/>
      <c r="Y3" s="297"/>
      <c r="Z3" s="297"/>
      <c r="AA3" s="297"/>
      <c r="AB3" s="297"/>
      <c r="AC3" s="297"/>
      <c r="AD3" s="297"/>
      <c r="AE3" s="298"/>
    </row>
    <row r="4" spans="1:31" ht="4" customHeight="1" thickBot="1">
      <c r="A4" s="145"/>
      <c r="B4" s="145"/>
      <c r="C4" s="145"/>
      <c r="D4" s="145"/>
      <c r="E4" s="145"/>
      <c r="F4" s="145"/>
      <c r="G4" s="145"/>
      <c r="H4" s="146"/>
      <c r="I4" s="147"/>
      <c r="J4" s="145"/>
      <c r="K4" s="145"/>
      <c r="L4" s="145"/>
      <c r="M4" s="148"/>
      <c r="N4" s="149"/>
      <c r="O4" s="150"/>
      <c r="P4" s="150"/>
      <c r="Q4" s="150"/>
      <c r="R4" s="151"/>
      <c r="S4" s="150"/>
      <c r="T4" s="150"/>
      <c r="U4" s="150"/>
      <c r="V4" s="148"/>
      <c r="W4" s="152"/>
      <c r="X4" s="152"/>
      <c r="Y4" s="152"/>
      <c r="Z4" s="153"/>
      <c r="AA4" s="153"/>
      <c r="AB4" s="154"/>
      <c r="AC4" s="155"/>
      <c r="AD4" s="153"/>
      <c r="AE4" s="153"/>
    </row>
    <row r="5" spans="1:31" s="162" customFormat="1" ht="3" customHeight="1">
      <c r="A5" s="156"/>
      <c r="B5" s="157"/>
      <c r="C5" s="157" t="s">
        <v>0</v>
      </c>
      <c r="D5" s="157"/>
      <c r="E5" s="157"/>
      <c r="F5" s="157"/>
      <c r="G5" s="158"/>
      <c r="H5" s="159"/>
      <c r="I5" s="160"/>
      <c r="J5" s="158"/>
      <c r="K5" s="156"/>
      <c r="L5" s="157"/>
      <c r="M5" s="157" t="s">
        <v>0</v>
      </c>
      <c r="N5" s="157"/>
      <c r="O5" s="157"/>
      <c r="P5" s="157"/>
      <c r="Q5" s="157"/>
      <c r="R5" s="161"/>
      <c r="S5" s="157"/>
      <c r="T5" s="157"/>
      <c r="U5" s="158"/>
      <c r="V5" s="156"/>
      <c r="W5" s="157"/>
      <c r="X5" s="157" t="s">
        <v>0</v>
      </c>
      <c r="Y5" s="157"/>
      <c r="AB5" s="163"/>
      <c r="AC5" s="164"/>
    </row>
    <row r="6" spans="1:31" s="162" customFormat="1" ht="14">
      <c r="A6" s="158"/>
      <c r="B6" s="157" t="s">
        <v>1</v>
      </c>
      <c r="C6" s="157" t="s">
        <v>2</v>
      </c>
      <c r="D6" s="157"/>
      <c r="E6" s="157"/>
      <c r="F6" s="157"/>
      <c r="G6" s="158" t="s">
        <v>101</v>
      </c>
      <c r="H6" s="159" t="s">
        <v>0</v>
      </c>
      <c r="I6" s="165" t="s">
        <v>102</v>
      </c>
      <c r="J6" s="158"/>
      <c r="K6" s="158"/>
      <c r="L6" s="157" t="s">
        <v>1</v>
      </c>
      <c r="M6" s="157" t="s">
        <v>2</v>
      </c>
      <c r="N6" s="157"/>
      <c r="O6" s="157"/>
      <c r="P6" s="157"/>
      <c r="Q6" s="157" t="s">
        <v>101</v>
      </c>
      <c r="R6" s="161" t="s">
        <v>0</v>
      </c>
      <c r="S6" s="157" t="s">
        <v>102</v>
      </c>
      <c r="T6" s="157"/>
      <c r="U6" s="158"/>
      <c r="V6" s="158"/>
      <c r="W6" s="157" t="s">
        <v>1</v>
      </c>
      <c r="X6" s="157" t="s">
        <v>2</v>
      </c>
      <c r="Y6" s="157"/>
      <c r="Z6" s="166"/>
      <c r="AA6" s="166"/>
      <c r="AB6" s="166" t="s">
        <v>101</v>
      </c>
      <c r="AC6" s="167" t="s">
        <v>0</v>
      </c>
      <c r="AD6" s="157" t="s">
        <v>102</v>
      </c>
    </row>
    <row r="7" spans="1:31" s="163" customFormat="1" ht="4" customHeight="1">
      <c r="A7" s="168"/>
      <c r="B7" s="169"/>
      <c r="C7" s="170"/>
      <c r="D7" s="169"/>
      <c r="E7" s="170"/>
      <c r="F7" s="170"/>
      <c r="G7" s="170"/>
      <c r="H7" s="171"/>
      <c r="I7" s="172"/>
      <c r="J7" s="170"/>
      <c r="K7" s="170"/>
      <c r="L7" s="169"/>
      <c r="M7" s="170"/>
      <c r="N7" s="170"/>
      <c r="O7" s="170"/>
      <c r="P7" s="170"/>
      <c r="Q7" s="170"/>
      <c r="R7" s="171"/>
      <c r="S7" s="170"/>
      <c r="T7" s="170"/>
      <c r="U7" s="170"/>
      <c r="V7" s="170"/>
      <c r="W7" s="169"/>
      <c r="X7" s="170"/>
      <c r="Y7" s="170"/>
      <c r="AC7" s="173"/>
    </row>
    <row r="8" spans="1:31" s="163" customFormat="1" ht="14" customHeight="1">
      <c r="A8" s="158" t="s">
        <v>3</v>
      </c>
      <c r="B8" s="157">
        <v>240</v>
      </c>
      <c r="C8" s="174">
        <v>320</v>
      </c>
      <c r="D8" s="175"/>
      <c r="E8" s="176">
        <f>D8*C8</f>
        <v>0</v>
      </c>
      <c r="F8" s="176">
        <f>E8*1.7</f>
        <v>0</v>
      </c>
      <c r="G8" s="177"/>
      <c r="H8" s="178"/>
      <c r="I8" s="179"/>
      <c r="J8" s="170"/>
      <c r="K8" s="158" t="s">
        <v>4</v>
      </c>
      <c r="L8" s="157">
        <v>450</v>
      </c>
      <c r="M8" s="174">
        <v>450</v>
      </c>
      <c r="N8" s="175"/>
      <c r="O8" s="176">
        <f>N8*M8</f>
        <v>0</v>
      </c>
      <c r="P8" s="176">
        <f>O8*2</f>
        <v>0</v>
      </c>
      <c r="Q8" s="180"/>
      <c r="R8" s="181"/>
      <c r="S8" s="179"/>
      <c r="T8" s="176"/>
      <c r="U8" s="170"/>
      <c r="V8" s="182" t="s">
        <v>5</v>
      </c>
      <c r="W8" s="183">
        <v>168</v>
      </c>
      <c r="X8" s="184">
        <f>W8*5</f>
        <v>840</v>
      </c>
      <c r="Y8" s="175"/>
      <c r="Z8" s="185">
        <f>Y8*X8</f>
        <v>0</v>
      </c>
      <c r="AA8" s="185">
        <f>Z8*2</f>
        <v>0</v>
      </c>
      <c r="AB8" s="186"/>
      <c r="AC8" s="187"/>
      <c r="AD8" s="188"/>
      <c r="AE8" s="189" t="s">
        <v>109</v>
      </c>
    </row>
    <row r="9" spans="1:31" s="163" customFormat="1" ht="14" customHeight="1">
      <c r="A9" s="158" t="s">
        <v>6</v>
      </c>
      <c r="B9" s="157">
        <v>192</v>
      </c>
      <c r="C9" s="174">
        <v>512</v>
      </c>
      <c r="D9" s="175"/>
      <c r="E9" s="176">
        <f t="shared" ref="E9:E52" si="0">D9*C9</f>
        <v>0</v>
      </c>
      <c r="F9" s="176">
        <f t="shared" ref="F9:F19" si="1">E9*1.7</f>
        <v>0</v>
      </c>
      <c r="G9" s="177"/>
      <c r="H9" s="178"/>
      <c r="I9" s="179"/>
      <c r="J9" s="170"/>
      <c r="K9" s="158" t="s">
        <v>7</v>
      </c>
      <c r="L9" s="157">
        <v>450</v>
      </c>
      <c r="M9" s="174">
        <v>525</v>
      </c>
      <c r="N9" s="175"/>
      <c r="O9" s="176">
        <f t="shared" ref="O9:O10" si="2">N9*M9</f>
        <v>0</v>
      </c>
      <c r="P9" s="176">
        <f>O9*2</f>
        <v>0</v>
      </c>
      <c r="Q9" s="180"/>
      <c r="R9" s="181"/>
      <c r="S9" s="179"/>
      <c r="T9" s="176"/>
      <c r="U9" s="170"/>
      <c r="V9" s="190" t="s">
        <v>8</v>
      </c>
      <c r="W9" s="157">
        <v>168</v>
      </c>
      <c r="X9" s="174">
        <f>W9*6.25</f>
        <v>1050</v>
      </c>
      <c r="Y9" s="175"/>
      <c r="Z9" s="191">
        <f t="shared" ref="Z9:Z13" si="3">Y9*X9</f>
        <v>0</v>
      </c>
      <c r="AA9" s="191">
        <f t="shared" ref="AA9:AA12" si="4">Z9*2</f>
        <v>0</v>
      </c>
      <c r="AB9" s="192"/>
      <c r="AC9" s="193"/>
      <c r="AD9" s="194"/>
      <c r="AE9" s="294" t="s">
        <v>107</v>
      </c>
    </row>
    <row r="10" spans="1:31" s="163" customFormat="1" ht="14" customHeight="1">
      <c r="A10" s="158" t="s">
        <v>9</v>
      </c>
      <c r="B10" s="157">
        <v>192</v>
      </c>
      <c r="C10" s="174">
        <v>1024</v>
      </c>
      <c r="D10" s="195"/>
      <c r="E10" s="176">
        <f t="shared" si="0"/>
        <v>0</v>
      </c>
      <c r="F10" s="176">
        <f t="shared" si="1"/>
        <v>0</v>
      </c>
      <c r="G10" s="177"/>
      <c r="H10" s="178"/>
      <c r="I10" s="179"/>
      <c r="J10" s="170"/>
      <c r="K10" s="158" t="s">
        <v>10</v>
      </c>
      <c r="L10" s="157">
        <v>450</v>
      </c>
      <c r="M10" s="174">
        <v>600</v>
      </c>
      <c r="N10" s="175"/>
      <c r="O10" s="176">
        <f t="shared" si="2"/>
        <v>0</v>
      </c>
      <c r="P10" s="176">
        <f>O10*2</f>
        <v>0</v>
      </c>
      <c r="Q10" s="180"/>
      <c r="R10" s="181"/>
      <c r="S10" s="179"/>
      <c r="T10" s="176"/>
      <c r="U10" s="170"/>
      <c r="V10" s="190" t="s">
        <v>11</v>
      </c>
      <c r="W10" s="157">
        <v>168</v>
      </c>
      <c r="X10" s="174">
        <f>W10*7.5</f>
        <v>1260</v>
      </c>
      <c r="Y10" s="175"/>
      <c r="Z10" s="191">
        <f t="shared" si="3"/>
        <v>0</v>
      </c>
      <c r="AA10" s="191">
        <f t="shared" si="4"/>
        <v>0</v>
      </c>
      <c r="AB10" s="192"/>
      <c r="AC10" s="193"/>
      <c r="AD10" s="194"/>
      <c r="AE10" s="293" t="s">
        <v>108</v>
      </c>
    </row>
    <row r="11" spans="1:31" s="163" customFormat="1" ht="14" customHeight="1">
      <c r="A11" s="196" t="s">
        <v>12</v>
      </c>
      <c r="B11" s="183">
        <v>256</v>
      </c>
      <c r="C11" s="184">
        <v>512</v>
      </c>
      <c r="D11" s="175"/>
      <c r="E11" s="197">
        <f t="shared" si="0"/>
        <v>0</v>
      </c>
      <c r="F11" s="197">
        <f t="shared" si="1"/>
        <v>0</v>
      </c>
      <c r="G11" s="198"/>
      <c r="H11" s="199"/>
      <c r="I11" s="200"/>
      <c r="J11" s="201"/>
      <c r="Q11" s="192"/>
      <c r="R11" s="192"/>
      <c r="S11" s="179"/>
      <c r="T11" s="176"/>
      <c r="U11" s="170"/>
      <c r="V11" s="190" t="s">
        <v>13</v>
      </c>
      <c r="W11" s="157">
        <v>168</v>
      </c>
      <c r="X11" s="174">
        <f>W11*8.75</f>
        <v>1470</v>
      </c>
      <c r="Y11" s="175"/>
      <c r="Z11" s="191">
        <f t="shared" si="3"/>
        <v>0</v>
      </c>
      <c r="AA11" s="191">
        <f t="shared" si="4"/>
        <v>0</v>
      </c>
      <c r="AB11" s="192"/>
      <c r="AC11" s="193"/>
      <c r="AD11" s="194"/>
      <c r="AE11" s="202"/>
    </row>
    <row r="12" spans="1:31" s="163" customFormat="1" ht="14" customHeight="1">
      <c r="A12" s="158" t="s">
        <v>14</v>
      </c>
      <c r="B12" s="157">
        <v>512</v>
      </c>
      <c r="C12" s="174">
        <v>1280</v>
      </c>
      <c r="D12" s="175"/>
      <c r="E12" s="176">
        <f t="shared" si="0"/>
        <v>0</v>
      </c>
      <c r="F12" s="176">
        <f t="shared" si="1"/>
        <v>0</v>
      </c>
      <c r="G12" s="177"/>
      <c r="H12" s="178"/>
      <c r="I12" s="179"/>
      <c r="J12" s="201"/>
      <c r="K12" s="158" t="s">
        <v>123</v>
      </c>
      <c r="L12" s="157">
        <v>78</v>
      </c>
      <c r="M12" s="174">
        <v>624</v>
      </c>
      <c r="N12" s="175"/>
      <c r="O12" s="176">
        <f t="shared" ref="O12:O17" si="5">N12*M12</f>
        <v>0</v>
      </c>
      <c r="P12" s="176">
        <f t="shared" ref="P12:P17" si="6">O12*2.6</f>
        <v>0</v>
      </c>
      <c r="Q12" s="180"/>
      <c r="R12" s="181"/>
      <c r="S12" s="179"/>
      <c r="T12" s="176"/>
      <c r="U12" s="169"/>
      <c r="V12" s="203" t="s">
        <v>16</v>
      </c>
      <c r="W12" s="204">
        <v>168</v>
      </c>
      <c r="X12" s="205">
        <f>W12*10</f>
        <v>1680</v>
      </c>
      <c r="Y12" s="175"/>
      <c r="Z12" s="206">
        <f t="shared" si="3"/>
        <v>0</v>
      </c>
      <c r="AA12" s="206">
        <f t="shared" si="4"/>
        <v>0</v>
      </c>
      <c r="AB12" s="207"/>
      <c r="AC12" s="208"/>
      <c r="AD12" s="209"/>
      <c r="AE12" s="210"/>
    </row>
    <row r="13" spans="1:31" s="163" customFormat="1" ht="14" customHeight="1">
      <c r="A13" s="158" t="s">
        <v>17</v>
      </c>
      <c r="B13" s="157">
        <v>512</v>
      </c>
      <c r="C13" s="174">
        <v>1536</v>
      </c>
      <c r="D13" s="175"/>
      <c r="E13" s="176">
        <f t="shared" si="0"/>
        <v>0</v>
      </c>
      <c r="F13" s="176">
        <f t="shared" si="1"/>
        <v>0</v>
      </c>
      <c r="G13" s="177"/>
      <c r="H13" s="178"/>
      <c r="I13" s="179"/>
      <c r="J13" s="170"/>
      <c r="K13" s="158" t="s">
        <v>15</v>
      </c>
      <c r="L13" s="157">
        <v>78</v>
      </c>
      <c r="M13" s="174">
        <v>832</v>
      </c>
      <c r="N13" s="175"/>
      <c r="O13" s="176">
        <f t="shared" si="5"/>
        <v>0</v>
      </c>
      <c r="P13" s="176">
        <f t="shared" si="6"/>
        <v>0</v>
      </c>
      <c r="Q13" s="180"/>
      <c r="R13" s="181"/>
      <c r="S13" s="179"/>
      <c r="T13" s="176"/>
      <c r="U13" s="169"/>
      <c r="Y13" s="211"/>
      <c r="Z13" s="191">
        <f t="shared" si="3"/>
        <v>0</v>
      </c>
      <c r="AA13" s="191"/>
      <c r="AB13" s="192"/>
      <c r="AC13" s="193"/>
      <c r="AD13" s="194"/>
      <c r="AE13" s="166"/>
    </row>
    <row r="14" spans="1:31" s="163" customFormat="1" ht="14" customHeight="1">
      <c r="A14" s="212" t="s">
        <v>106</v>
      </c>
      <c r="B14" s="213">
        <v>256</v>
      </c>
      <c r="C14" s="214">
        <v>896</v>
      </c>
      <c r="D14" s="175"/>
      <c r="E14" s="176">
        <f t="shared" si="0"/>
        <v>0</v>
      </c>
      <c r="F14" s="176">
        <f t="shared" si="1"/>
        <v>0</v>
      </c>
      <c r="G14" s="177"/>
      <c r="H14" s="178"/>
      <c r="I14" s="179"/>
      <c r="J14" s="170"/>
      <c r="K14" s="158" t="s">
        <v>18</v>
      </c>
      <c r="L14" s="157">
        <v>78</v>
      </c>
      <c r="M14" s="174">
        <v>1040</v>
      </c>
      <c r="N14" s="175"/>
      <c r="O14" s="176">
        <f t="shared" si="5"/>
        <v>0</v>
      </c>
      <c r="P14" s="176">
        <f t="shared" si="6"/>
        <v>0</v>
      </c>
      <c r="Q14" s="180"/>
      <c r="R14" s="181"/>
      <c r="S14" s="179"/>
      <c r="T14" s="176"/>
      <c r="U14" s="169"/>
      <c r="V14" s="133"/>
      <c r="W14" s="215"/>
      <c r="X14" s="216"/>
      <c r="Y14" s="217"/>
      <c r="Z14" s="218"/>
      <c r="AA14" s="218"/>
      <c r="AB14" s="219"/>
      <c r="AC14" s="220"/>
      <c r="AD14" s="221"/>
      <c r="AE14" s="141"/>
    </row>
    <row r="15" spans="1:31" s="163" customFormat="1" ht="14" customHeight="1">
      <c r="A15" s="158" t="s">
        <v>19</v>
      </c>
      <c r="B15" s="157">
        <v>256</v>
      </c>
      <c r="C15" s="174">
        <v>1024</v>
      </c>
      <c r="D15" s="175"/>
      <c r="E15" s="176">
        <f t="shared" si="0"/>
        <v>0</v>
      </c>
      <c r="F15" s="176">
        <f t="shared" si="1"/>
        <v>0</v>
      </c>
      <c r="G15" s="177"/>
      <c r="H15" s="178"/>
      <c r="I15" s="179"/>
      <c r="J15" s="170"/>
      <c r="K15" s="158" t="s">
        <v>20</v>
      </c>
      <c r="L15" s="157">
        <v>78</v>
      </c>
      <c r="M15" s="174">
        <v>1248</v>
      </c>
      <c r="N15" s="175"/>
      <c r="O15" s="176">
        <f t="shared" si="5"/>
        <v>0</v>
      </c>
      <c r="P15" s="176">
        <f t="shared" si="6"/>
        <v>0</v>
      </c>
      <c r="Q15" s="180"/>
      <c r="R15" s="181"/>
      <c r="S15" s="179"/>
      <c r="T15" s="176"/>
      <c r="U15" s="170"/>
      <c r="V15" s="222" t="s">
        <v>122</v>
      </c>
      <c r="W15" s="183">
        <v>168</v>
      </c>
      <c r="X15" s="184">
        <f>W15*5</f>
        <v>840</v>
      </c>
      <c r="Y15" s="175"/>
      <c r="Z15" s="185">
        <f>Y15*X15</f>
        <v>0</v>
      </c>
      <c r="AA15" s="185">
        <f>Z15*2</f>
        <v>0</v>
      </c>
      <c r="AB15" s="186"/>
      <c r="AC15" s="187"/>
      <c r="AD15" s="188"/>
      <c r="AE15" s="223" t="s">
        <v>110</v>
      </c>
    </row>
    <row r="16" spans="1:31" s="163" customFormat="1" ht="14" customHeight="1">
      <c r="A16" s="196" t="s">
        <v>21</v>
      </c>
      <c r="B16" s="183">
        <v>256</v>
      </c>
      <c r="C16" s="224">
        <v>1280</v>
      </c>
      <c r="D16" s="175"/>
      <c r="E16" s="176">
        <f t="shared" si="0"/>
        <v>0</v>
      </c>
      <c r="F16" s="176">
        <f t="shared" si="1"/>
        <v>0</v>
      </c>
      <c r="G16" s="177"/>
      <c r="H16" s="178"/>
      <c r="I16" s="179"/>
      <c r="J16" s="170"/>
      <c r="K16" s="225" t="s">
        <v>22</v>
      </c>
      <c r="L16" s="157">
        <v>39</v>
      </c>
      <c r="M16" s="174">
        <v>728</v>
      </c>
      <c r="N16" s="175"/>
      <c r="O16" s="176">
        <f t="shared" si="5"/>
        <v>0</v>
      </c>
      <c r="P16" s="176">
        <f t="shared" si="6"/>
        <v>0</v>
      </c>
      <c r="Q16" s="180"/>
      <c r="R16" s="181"/>
      <c r="S16" s="179"/>
      <c r="T16" s="176"/>
      <c r="U16" s="170"/>
      <c r="V16" s="190" t="s">
        <v>8</v>
      </c>
      <c r="W16" s="157">
        <v>168</v>
      </c>
      <c r="X16" s="174">
        <f>W16*6.25</f>
        <v>1050</v>
      </c>
      <c r="Y16" s="175"/>
      <c r="Z16" s="191">
        <f t="shared" ref="Z16:Z19" si="7">Y16*X16</f>
        <v>0</v>
      </c>
      <c r="AA16" s="191">
        <f t="shared" ref="AA16:AA19" si="8">Z16*2</f>
        <v>0</v>
      </c>
      <c r="AB16" s="192"/>
      <c r="AC16" s="193"/>
      <c r="AD16" s="194"/>
      <c r="AE16" s="293" t="s">
        <v>105</v>
      </c>
    </row>
    <row r="17" spans="1:31" s="163" customFormat="1" ht="14" customHeight="1">
      <c r="A17" s="158" t="s">
        <v>23</v>
      </c>
      <c r="B17" s="157">
        <v>256</v>
      </c>
      <c r="C17" s="174">
        <v>1536</v>
      </c>
      <c r="D17" s="175"/>
      <c r="E17" s="176">
        <f t="shared" si="0"/>
        <v>0</v>
      </c>
      <c r="F17" s="176">
        <f t="shared" si="1"/>
        <v>0</v>
      </c>
      <c r="G17" s="177"/>
      <c r="H17" s="178"/>
      <c r="I17" s="179"/>
      <c r="J17" s="170"/>
      <c r="K17" s="225" t="s">
        <v>24</v>
      </c>
      <c r="L17" s="157">
        <v>39</v>
      </c>
      <c r="M17" s="174">
        <v>832</v>
      </c>
      <c r="N17" s="175"/>
      <c r="O17" s="176">
        <f t="shared" si="5"/>
        <v>0</v>
      </c>
      <c r="P17" s="176">
        <f t="shared" si="6"/>
        <v>0</v>
      </c>
      <c r="Q17" s="180"/>
      <c r="R17" s="181"/>
      <c r="S17" s="179"/>
      <c r="T17" s="176"/>
      <c r="U17" s="170"/>
      <c r="V17" s="190" t="s">
        <v>11</v>
      </c>
      <c r="W17" s="157">
        <v>168</v>
      </c>
      <c r="X17" s="174">
        <f>W17*7.5</f>
        <v>1260</v>
      </c>
      <c r="Y17" s="175"/>
      <c r="Z17" s="191">
        <f t="shared" si="7"/>
        <v>0</v>
      </c>
      <c r="AA17" s="191">
        <f t="shared" si="8"/>
        <v>0</v>
      </c>
      <c r="AB17" s="192"/>
      <c r="AC17" s="193"/>
      <c r="AD17" s="194"/>
      <c r="AE17" s="226"/>
    </row>
    <row r="18" spans="1:31" s="163" customFormat="1" ht="14" customHeight="1">
      <c r="A18" s="158" t="s">
        <v>25</v>
      </c>
      <c r="B18" s="157">
        <v>256</v>
      </c>
      <c r="C18" s="174">
        <v>2048</v>
      </c>
      <c r="D18" s="195"/>
      <c r="E18" s="176">
        <f t="shared" si="0"/>
        <v>0</v>
      </c>
      <c r="F18" s="176">
        <f t="shared" si="1"/>
        <v>0</v>
      </c>
      <c r="G18" s="177"/>
      <c r="H18" s="178"/>
      <c r="I18" s="179"/>
      <c r="J18" s="170"/>
      <c r="Q18" s="192"/>
      <c r="R18" s="192"/>
      <c r="S18" s="179"/>
      <c r="T18" s="176"/>
      <c r="U18" s="170"/>
      <c r="V18" s="190" t="s">
        <v>13</v>
      </c>
      <c r="W18" s="157">
        <v>168</v>
      </c>
      <c r="X18" s="174">
        <f>W18*8.75</f>
        <v>1470</v>
      </c>
      <c r="Y18" s="175"/>
      <c r="Z18" s="191">
        <f t="shared" si="7"/>
        <v>0</v>
      </c>
      <c r="AA18" s="191">
        <f t="shared" si="8"/>
        <v>0</v>
      </c>
      <c r="AB18" s="192"/>
      <c r="AC18" s="193"/>
      <c r="AD18" s="194"/>
      <c r="AE18" s="226"/>
    </row>
    <row r="19" spans="1:31" s="163" customFormat="1" ht="14" customHeight="1">
      <c r="A19" s="196" t="s">
        <v>27</v>
      </c>
      <c r="B19" s="183">
        <v>300</v>
      </c>
      <c r="C19" s="184">
        <v>800</v>
      </c>
      <c r="D19" s="175"/>
      <c r="E19" s="227">
        <f t="shared" si="0"/>
        <v>0</v>
      </c>
      <c r="F19" s="227">
        <f t="shared" si="1"/>
        <v>0</v>
      </c>
      <c r="G19" s="228"/>
      <c r="H19" s="229"/>
      <c r="I19" s="230"/>
      <c r="J19" s="170"/>
      <c r="K19" s="158" t="s">
        <v>26</v>
      </c>
      <c r="L19" s="157">
        <v>32</v>
      </c>
      <c r="M19" s="174">
        <v>768</v>
      </c>
      <c r="N19" s="175"/>
      <c r="O19" s="176">
        <f t="shared" ref="O19:O27" si="9">N19*M19</f>
        <v>0</v>
      </c>
      <c r="P19" s="176">
        <f>O19*3.5</f>
        <v>0</v>
      </c>
      <c r="Q19" s="180"/>
      <c r="R19" s="181"/>
      <c r="S19" s="179"/>
      <c r="T19" s="176"/>
      <c r="U19" s="170"/>
      <c r="V19" s="203" t="s">
        <v>16</v>
      </c>
      <c r="W19" s="204">
        <v>168</v>
      </c>
      <c r="X19" s="205">
        <f>W19*10</f>
        <v>1680</v>
      </c>
      <c r="Y19" s="175"/>
      <c r="Z19" s="206">
        <f t="shared" si="7"/>
        <v>0</v>
      </c>
      <c r="AA19" s="206">
        <f t="shared" si="8"/>
        <v>0</v>
      </c>
      <c r="AB19" s="231"/>
      <c r="AC19" s="232"/>
      <c r="AD19" s="209"/>
      <c r="AE19" s="233"/>
    </row>
    <row r="20" spans="1:31" s="163" customFormat="1" ht="14" customHeight="1">
      <c r="A20" s="196" t="s">
        <v>29</v>
      </c>
      <c r="B20" s="183">
        <v>182</v>
      </c>
      <c r="C20" s="224">
        <f>5.33333*B20</f>
        <v>970.66606000000002</v>
      </c>
      <c r="D20" s="175"/>
      <c r="E20" s="197">
        <f t="shared" si="0"/>
        <v>0</v>
      </c>
      <c r="F20" s="197">
        <f>E20*2</f>
        <v>0</v>
      </c>
      <c r="G20" s="198"/>
      <c r="H20" s="199"/>
      <c r="I20" s="200"/>
      <c r="J20" s="170"/>
      <c r="K20" s="158" t="s">
        <v>28</v>
      </c>
      <c r="L20" s="157">
        <v>32</v>
      </c>
      <c r="M20" s="174">
        <v>960</v>
      </c>
      <c r="N20" s="175"/>
      <c r="O20" s="176">
        <f t="shared" si="9"/>
        <v>0</v>
      </c>
      <c r="P20" s="176">
        <f>O20*3.5</f>
        <v>0</v>
      </c>
      <c r="Q20" s="180"/>
      <c r="R20" s="181"/>
      <c r="S20" s="179"/>
      <c r="T20" s="176"/>
      <c r="U20" s="170"/>
      <c r="V20" s="158" t="s">
        <v>121</v>
      </c>
      <c r="W20" s="157">
        <v>1</v>
      </c>
      <c r="X20" s="174">
        <v>12.5</v>
      </c>
      <c r="Y20" s="175"/>
      <c r="Z20" s="176">
        <f>Y20*X20</f>
        <v>0</v>
      </c>
      <c r="AA20" s="176">
        <f>Z20*2</f>
        <v>0</v>
      </c>
      <c r="AB20" s="180"/>
      <c r="AC20" s="181"/>
      <c r="AD20" s="234"/>
      <c r="AE20" s="234"/>
    </row>
    <row r="21" spans="1:31" s="163" customFormat="1" ht="14" customHeight="1">
      <c r="A21" s="158" t="s">
        <v>32</v>
      </c>
      <c r="B21" s="157">
        <v>182</v>
      </c>
      <c r="C21" s="174">
        <f>80/12*182</f>
        <v>1213.3333333333335</v>
      </c>
      <c r="D21" s="175"/>
      <c r="E21" s="176">
        <f t="shared" si="0"/>
        <v>0</v>
      </c>
      <c r="F21" s="176">
        <f t="shared" ref="F21:F52" si="10">E21*2</f>
        <v>0</v>
      </c>
      <c r="G21" s="177"/>
      <c r="H21" s="178"/>
      <c r="I21" s="179"/>
      <c r="J21" s="170"/>
      <c r="K21" s="158" t="s">
        <v>30</v>
      </c>
      <c r="L21" s="157">
        <v>32</v>
      </c>
      <c r="M21" s="174">
        <v>1152</v>
      </c>
      <c r="N21" s="175"/>
      <c r="O21" s="176">
        <f t="shared" si="9"/>
        <v>0</v>
      </c>
      <c r="P21" s="176">
        <f>O21*3.5</f>
        <v>0</v>
      </c>
      <c r="Q21" s="180"/>
      <c r="R21" s="181"/>
      <c r="S21" s="179"/>
      <c r="T21" s="176"/>
      <c r="U21" s="170"/>
      <c r="V21" s="158" t="s">
        <v>97</v>
      </c>
      <c r="W21" s="157">
        <v>91</v>
      </c>
      <c r="X21" s="174">
        <v>485.5</v>
      </c>
      <c r="Y21" s="175"/>
      <c r="Z21" s="176">
        <f>Y21*X21</f>
        <v>0</v>
      </c>
      <c r="AA21" s="176">
        <f>Z21*2</f>
        <v>0</v>
      </c>
      <c r="AB21" s="180"/>
      <c r="AC21" s="181"/>
      <c r="AD21" s="234"/>
      <c r="AE21" s="234"/>
    </row>
    <row r="22" spans="1:31" s="163" customFormat="1" ht="14" customHeight="1">
      <c r="A22" s="158" t="s">
        <v>35</v>
      </c>
      <c r="B22" s="157">
        <v>182</v>
      </c>
      <c r="C22" s="174">
        <f>8*182</f>
        <v>1456</v>
      </c>
      <c r="D22" s="175"/>
      <c r="E22" s="176">
        <f t="shared" si="0"/>
        <v>0</v>
      </c>
      <c r="F22" s="176">
        <f t="shared" si="10"/>
        <v>0</v>
      </c>
      <c r="G22" s="177"/>
      <c r="H22" s="178"/>
      <c r="I22" s="179"/>
      <c r="J22" s="170"/>
      <c r="K22" s="158" t="s">
        <v>33</v>
      </c>
      <c r="L22" s="157">
        <v>32</v>
      </c>
      <c r="M22" s="174">
        <v>1344</v>
      </c>
      <c r="N22" s="175"/>
      <c r="O22" s="176">
        <f t="shared" si="9"/>
        <v>0</v>
      </c>
      <c r="P22" s="176">
        <f>O22*3.5</f>
        <v>0</v>
      </c>
      <c r="Q22" s="180"/>
      <c r="R22" s="181"/>
      <c r="S22" s="179"/>
      <c r="T22" s="176"/>
      <c r="U22" s="170"/>
      <c r="V22" s="158" t="s">
        <v>31</v>
      </c>
      <c r="W22" s="157">
        <v>30</v>
      </c>
      <c r="X22" s="174">
        <v>960</v>
      </c>
      <c r="Y22" s="175"/>
      <c r="Z22" s="191">
        <f>Y22*X22</f>
        <v>0</v>
      </c>
      <c r="AA22" s="191">
        <f>Z22*3</f>
        <v>0</v>
      </c>
      <c r="AB22" s="192"/>
      <c r="AC22" s="193"/>
      <c r="AD22" s="235"/>
      <c r="AE22" s="235"/>
    </row>
    <row r="23" spans="1:31" s="163" customFormat="1" ht="14" customHeight="1">
      <c r="A23" s="225" t="s">
        <v>38</v>
      </c>
      <c r="B23" s="157">
        <v>91</v>
      </c>
      <c r="C23" s="174">
        <v>849</v>
      </c>
      <c r="D23" s="175"/>
      <c r="E23" s="176">
        <f t="shared" si="0"/>
        <v>0</v>
      </c>
      <c r="F23" s="176">
        <f t="shared" si="10"/>
        <v>0</v>
      </c>
      <c r="G23" s="177"/>
      <c r="H23" s="178"/>
      <c r="I23" s="179"/>
      <c r="J23" s="170"/>
      <c r="K23" s="158" t="s">
        <v>36</v>
      </c>
      <c r="L23" s="157">
        <v>32</v>
      </c>
      <c r="M23" s="174">
        <v>1536</v>
      </c>
      <c r="N23" s="195"/>
      <c r="O23" s="176">
        <f t="shared" si="9"/>
        <v>0</v>
      </c>
      <c r="P23" s="176">
        <f>O23*3.5</f>
        <v>0</v>
      </c>
      <c r="Q23" s="180"/>
      <c r="R23" s="181"/>
      <c r="S23" s="179"/>
      <c r="T23" s="176"/>
      <c r="U23" s="170"/>
      <c r="V23" s="158" t="s">
        <v>34</v>
      </c>
      <c r="W23" s="157">
        <v>25</v>
      </c>
      <c r="X23" s="174">
        <v>800</v>
      </c>
      <c r="Y23" s="175"/>
      <c r="Z23" s="191">
        <f>Y23*X23</f>
        <v>0</v>
      </c>
      <c r="AA23" s="191">
        <f>Z23*3</f>
        <v>0</v>
      </c>
      <c r="AB23" s="192"/>
      <c r="AC23" s="193"/>
      <c r="AD23" s="235"/>
      <c r="AE23" s="235"/>
    </row>
    <row r="24" spans="1:31" s="163" customFormat="1" ht="14" customHeight="1">
      <c r="A24" s="225" t="s">
        <v>40</v>
      </c>
      <c r="B24" s="157">
        <v>91</v>
      </c>
      <c r="C24" s="174">
        <v>1942</v>
      </c>
      <c r="D24" s="195"/>
      <c r="E24" s="176">
        <f t="shared" si="0"/>
        <v>0</v>
      </c>
      <c r="F24" s="176">
        <f t="shared" si="10"/>
        <v>0</v>
      </c>
      <c r="G24" s="177"/>
      <c r="H24" s="178"/>
      <c r="I24" s="179"/>
      <c r="J24" s="170"/>
      <c r="K24" s="236" t="s">
        <v>39</v>
      </c>
      <c r="L24" s="183">
        <v>1</v>
      </c>
      <c r="M24" s="184">
        <v>54</v>
      </c>
      <c r="N24" s="175"/>
      <c r="O24" s="197">
        <f t="shared" si="9"/>
        <v>0</v>
      </c>
      <c r="P24" s="197">
        <f t="shared" ref="P24:P25" si="11">O24*3.5</f>
        <v>0</v>
      </c>
      <c r="Q24" s="237"/>
      <c r="R24" s="238"/>
      <c r="S24" s="200"/>
      <c r="T24" s="176"/>
      <c r="U24" s="170"/>
      <c r="V24" s="158" t="s">
        <v>37</v>
      </c>
      <c r="W24" s="157">
        <v>20</v>
      </c>
      <c r="X24" s="174">
        <v>640</v>
      </c>
      <c r="Y24" s="175"/>
      <c r="Z24" s="191">
        <f>Y24*X24</f>
        <v>0</v>
      </c>
      <c r="AA24" s="191">
        <f>Z24*3</f>
        <v>0</v>
      </c>
      <c r="AB24" s="192"/>
      <c r="AC24" s="193"/>
      <c r="AD24" s="235"/>
      <c r="AE24" s="235"/>
    </row>
    <row r="25" spans="1:31" s="163" customFormat="1" ht="14" customHeight="1">
      <c r="A25" s="196" t="s">
        <v>43</v>
      </c>
      <c r="B25" s="183">
        <v>112</v>
      </c>
      <c r="C25" s="184">
        <f>8*B25</f>
        <v>896</v>
      </c>
      <c r="D25" s="175"/>
      <c r="E25" s="197">
        <f t="shared" si="0"/>
        <v>0</v>
      </c>
      <c r="F25" s="197">
        <f t="shared" si="10"/>
        <v>0</v>
      </c>
      <c r="G25" s="198"/>
      <c r="H25" s="199"/>
      <c r="I25" s="200"/>
      <c r="J25" s="170"/>
      <c r="K25" s="239" t="s">
        <v>41</v>
      </c>
      <c r="L25" s="157">
        <v>1</v>
      </c>
      <c r="M25" s="174">
        <v>60</v>
      </c>
      <c r="N25" s="175"/>
      <c r="O25" s="176">
        <f t="shared" si="9"/>
        <v>0</v>
      </c>
      <c r="P25" s="176">
        <f t="shared" si="11"/>
        <v>0</v>
      </c>
      <c r="Q25" s="180"/>
      <c r="R25" s="181"/>
      <c r="S25" s="179"/>
      <c r="T25" s="240"/>
      <c r="U25" s="170"/>
      <c r="AB25" s="192"/>
      <c r="AC25" s="192"/>
      <c r="AD25" s="234"/>
      <c r="AE25" s="234"/>
    </row>
    <row r="26" spans="1:31" s="163" customFormat="1" ht="14" customHeight="1">
      <c r="A26" s="158" t="s">
        <v>46</v>
      </c>
      <c r="B26" s="157">
        <v>112</v>
      </c>
      <c r="C26" s="174">
        <v>1120</v>
      </c>
      <c r="D26" s="175"/>
      <c r="E26" s="176">
        <f t="shared" si="0"/>
        <v>0</v>
      </c>
      <c r="F26" s="176">
        <f t="shared" si="10"/>
        <v>0</v>
      </c>
      <c r="G26" s="177"/>
      <c r="H26" s="178"/>
      <c r="I26" s="179"/>
      <c r="J26" s="170"/>
      <c r="K26" s="239" t="s">
        <v>44</v>
      </c>
      <c r="L26" s="157">
        <v>1</v>
      </c>
      <c r="M26" s="174">
        <v>66</v>
      </c>
      <c r="N26" s="175"/>
      <c r="O26" s="176">
        <f t="shared" si="9"/>
        <v>0</v>
      </c>
      <c r="P26" s="240">
        <f>O26*3.5</f>
        <v>0</v>
      </c>
      <c r="Q26" s="180"/>
      <c r="R26" s="181"/>
      <c r="S26" s="179"/>
      <c r="V26" s="158" t="s">
        <v>42</v>
      </c>
      <c r="W26" s="157">
        <v>56</v>
      </c>
      <c r="X26" s="174">
        <v>672</v>
      </c>
      <c r="Y26" s="175"/>
      <c r="Z26" s="191">
        <f>Y26*X26</f>
        <v>0</v>
      </c>
      <c r="AA26" s="191">
        <f>Z26*2</f>
        <v>0</v>
      </c>
      <c r="AB26" s="192"/>
      <c r="AC26" s="193"/>
      <c r="AD26" s="234"/>
      <c r="AE26" s="234"/>
    </row>
    <row r="27" spans="1:31" s="163" customFormat="1" ht="14" customHeight="1">
      <c r="A27" s="158" t="s">
        <v>49</v>
      </c>
      <c r="B27" s="157">
        <v>112</v>
      </c>
      <c r="C27" s="174">
        <v>1344</v>
      </c>
      <c r="D27" s="175"/>
      <c r="E27" s="176">
        <f t="shared" si="0"/>
        <v>0</v>
      </c>
      <c r="F27" s="176">
        <f t="shared" si="10"/>
        <v>0</v>
      </c>
      <c r="G27" s="177"/>
      <c r="H27" s="178"/>
      <c r="I27" s="179"/>
      <c r="J27" s="170"/>
      <c r="K27" s="239" t="s">
        <v>47</v>
      </c>
      <c r="L27" s="157">
        <v>1</v>
      </c>
      <c r="M27" s="174">
        <v>72</v>
      </c>
      <c r="N27" s="175"/>
      <c r="O27" s="176">
        <f t="shared" si="9"/>
        <v>0</v>
      </c>
      <c r="P27" s="176">
        <f>O27*3.5</f>
        <v>0</v>
      </c>
      <c r="Q27" s="180"/>
      <c r="R27" s="181"/>
      <c r="S27" s="179"/>
      <c r="T27" s="176"/>
      <c r="U27" s="170"/>
      <c r="V27" s="158" t="s">
        <v>45</v>
      </c>
      <c r="W27" s="157">
        <v>56</v>
      </c>
      <c r="X27" s="174">
        <v>896</v>
      </c>
      <c r="Y27" s="175"/>
      <c r="Z27" s="191">
        <f>Y27*X27</f>
        <v>0</v>
      </c>
      <c r="AA27" s="191">
        <f>Z27*2</f>
        <v>0</v>
      </c>
      <c r="AB27" s="192"/>
      <c r="AC27" s="193"/>
      <c r="AD27" s="234"/>
      <c r="AE27" s="234"/>
    </row>
    <row r="28" spans="1:31" s="163" customFormat="1" ht="14" customHeight="1">
      <c r="A28" s="225" t="s">
        <v>51</v>
      </c>
      <c r="B28" s="157">
        <v>56</v>
      </c>
      <c r="C28" s="174">
        <v>784</v>
      </c>
      <c r="D28" s="175"/>
      <c r="E28" s="176">
        <f t="shared" si="0"/>
        <v>0</v>
      </c>
      <c r="F28" s="176">
        <f t="shared" si="10"/>
        <v>0</v>
      </c>
      <c r="G28" s="177"/>
      <c r="H28" s="178"/>
      <c r="I28" s="179"/>
      <c r="J28" s="170"/>
      <c r="Q28" s="192"/>
      <c r="R28" s="192"/>
      <c r="S28" s="179"/>
      <c r="T28" s="176"/>
      <c r="U28" s="170"/>
      <c r="AB28" s="192"/>
      <c r="AC28" s="192"/>
      <c r="AD28" s="234"/>
      <c r="AE28" s="234"/>
    </row>
    <row r="29" spans="1:31" s="163" customFormat="1" ht="14" customHeight="1">
      <c r="A29" s="225" t="s">
        <v>53</v>
      </c>
      <c r="B29" s="157">
        <v>56</v>
      </c>
      <c r="C29" s="174">
        <v>1792</v>
      </c>
      <c r="D29" s="195"/>
      <c r="E29" s="176">
        <f t="shared" si="0"/>
        <v>0</v>
      </c>
      <c r="F29" s="176">
        <f t="shared" si="10"/>
        <v>0</v>
      </c>
      <c r="G29" s="177"/>
      <c r="H29" s="178"/>
      <c r="I29" s="179"/>
      <c r="J29" s="170"/>
      <c r="K29" s="239" t="s">
        <v>52</v>
      </c>
      <c r="L29" s="157">
        <v>1</v>
      </c>
      <c r="M29" s="174">
        <v>32</v>
      </c>
      <c r="N29" s="175"/>
      <c r="O29" s="176">
        <f t="shared" ref="O29:O37" si="12">N29*M29</f>
        <v>0</v>
      </c>
      <c r="P29" s="176">
        <f t="shared" ref="P29:P37" si="13">O29*3.5</f>
        <v>0</v>
      </c>
      <c r="Q29" s="180"/>
      <c r="R29" s="181"/>
      <c r="S29" s="179"/>
      <c r="T29" s="176"/>
      <c r="U29" s="170"/>
      <c r="V29" s="143" t="s">
        <v>48</v>
      </c>
      <c r="W29" s="157">
        <v>120</v>
      </c>
      <c r="X29" s="174">
        <v>306</v>
      </c>
      <c r="Y29" s="175"/>
      <c r="Z29" s="191">
        <f>Y29*X29</f>
        <v>0</v>
      </c>
      <c r="AA29" s="191">
        <f>Z29*3</f>
        <v>0</v>
      </c>
      <c r="AB29" s="192"/>
      <c r="AC29" s="193"/>
      <c r="AD29" s="234"/>
      <c r="AE29" s="234"/>
    </row>
    <row r="30" spans="1:31" s="163" customFormat="1" ht="14" customHeight="1">
      <c r="A30" s="236" t="s">
        <v>55</v>
      </c>
      <c r="B30" s="183">
        <v>1</v>
      </c>
      <c r="C30" s="224">
        <v>20</v>
      </c>
      <c r="D30" s="175"/>
      <c r="E30" s="197">
        <f t="shared" si="0"/>
        <v>0</v>
      </c>
      <c r="F30" s="197">
        <f t="shared" si="10"/>
        <v>0</v>
      </c>
      <c r="G30" s="198"/>
      <c r="H30" s="199"/>
      <c r="I30" s="200"/>
      <c r="J30" s="170"/>
      <c r="K30" s="239" t="s">
        <v>54</v>
      </c>
      <c r="L30" s="157">
        <v>1</v>
      </c>
      <c r="M30" s="174">
        <v>40</v>
      </c>
      <c r="N30" s="175"/>
      <c r="O30" s="176">
        <f t="shared" si="12"/>
        <v>0</v>
      </c>
      <c r="P30" s="176">
        <f t="shared" si="13"/>
        <v>0</v>
      </c>
      <c r="Q30" s="180"/>
      <c r="R30" s="181"/>
      <c r="S30" s="179"/>
      <c r="T30" s="176"/>
      <c r="U30" s="170"/>
      <c r="V30" s="143" t="s">
        <v>50</v>
      </c>
      <c r="W30" s="157">
        <v>25</v>
      </c>
      <c r="X30" s="174">
        <v>192</v>
      </c>
      <c r="Y30" s="175"/>
      <c r="Z30" s="191">
        <f>Y30*X30</f>
        <v>0</v>
      </c>
      <c r="AA30" s="191">
        <f>Z30*3</f>
        <v>0</v>
      </c>
      <c r="AB30" s="192"/>
      <c r="AC30" s="193"/>
      <c r="AD30" s="234"/>
      <c r="AE30" s="234"/>
    </row>
    <row r="31" spans="1:31" s="163" customFormat="1" ht="14" customHeight="1">
      <c r="A31" s="239" t="s">
        <v>57</v>
      </c>
      <c r="B31" s="157">
        <v>1</v>
      </c>
      <c r="C31" s="174">
        <v>24</v>
      </c>
      <c r="D31" s="195"/>
      <c r="E31" s="176">
        <f t="shared" si="0"/>
        <v>0</v>
      </c>
      <c r="F31" s="176">
        <f t="shared" si="10"/>
        <v>0</v>
      </c>
      <c r="G31" s="177"/>
      <c r="H31" s="178"/>
      <c r="I31" s="179"/>
      <c r="J31" s="170"/>
      <c r="K31" s="239" t="s">
        <v>56</v>
      </c>
      <c r="L31" s="157">
        <v>1</v>
      </c>
      <c r="M31" s="174">
        <v>48</v>
      </c>
      <c r="N31" s="175"/>
      <c r="O31" s="176">
        <f t="shared" si="12"/>
        <v>0</v>
      </c>
      <c r="P31" s="176">
        <f t="shared" si="13"/>
        <v>0</v>
      </c>
      <c r="Q31" s="180"/>
      <c r="R31" s="181"/>
      <c r="S31" s="179"/>
      <c r="T31" s="176"/>
      <c r="U31" s="170"/>
      <c r="AB31" s="192"/>
      <c r="AC31" s="192"/>
      <c r="AD31" s="234"/>
      <c r="AE31" s="234"/>
    </row>
    <row r="32" spans="1:31" s="163" customFormat="1" ht="14" customHeight="1">
      <c r="A32" s="196" t="s">
        <v>59</v>
      </c>
      <c r="B32" s="183">
        <v>84</v>
      </c>
      <c r="C32" s="184">
        <v>896</v>
      </c>
      <c r="D32" s="175"/>
      <c r="E32" s="197">
        <f t="shared" si="0"/>
        <v>0</v>
      </c>
      <c r="F32" s="197">
        <f t="shared" si="10"/>
        <v>0</v>
      </c>
      <c r="G32" s="198"/>
      <c r="H32" s="199"/>
      <c r="I32" s="200"/>
      <c r="J32" s="170"/>
      <c r="K32" s="239" t="s">
        <v>58</v>
      </c>
      <c r="L32" s="157">
        <v>1</v>
      </c>
      <c r="M32" s="174">
        <v>56</v>
      </c>
      <c r="N32" s="175"/>
      <c r="O32" s="176">
        <f t="shared" si="12"/>
        <v>0</v>
      </c>
      <c r="P32" s="176">
        <f t="shared" si="13"/>
        <v>0</v>
      </c>
      <c r="Q32" s="180"/>
      <c r="R32" s="181"/>
      <c r="S32" s="179"/>
      <c r="T32" s="176"/>
      <c r="U32" s="170"/>
      <c r="V32" s="158" t="s">
        <v>98</v>
      </c>
      <c r="W32" s="157">
        <v>50</v>
      </c>
      <c r="X32" s="174">
        <v>1042</v>
      </c>
      <c r="Y32" s="175"/>
      <c r="Z32" s="191">
        <f>Y32*X32</f>
        <v>0</v>
      </c>
      <c r="AA32" s="191">
        <f>Z32*3</f>
        <v>0</v>
      </c>
      <c r="AB32" s="192"/>
      <c r="AC32" s="193"/>
      <c r="AD32" s="234"/>
      <c r="AE32" s="234"/>
    </row>
    <row r="33" spans="1:31" s="163" customFormat="1" ht="14" customHeight="1">
      <c r="A33" s="158" t="s">
        <v>61</v>
      </c>
      <c r="B33" s="157">
        <v>84</v>
      </c>
      <c r="C33" s="174">
        <f>2*8*10/12*B33</f>
        <v>1120</v>
      </c>
      <c r="D33" s="175"/>
      <c r="E33" s="176">
        <f t="shared" si="0"/>
        <v>0</v>
      </c>
      <c r="F33" s="176">
        <f t="shared" si="10"/>
        <v>0</v>
      </c>
      <c r="G33" s="177"/>
      <c r="H33" s="178"/>
      <c r="I33" s="179"/>
      <c r="J33" s="170"/>
      <c r="K33" s="239" t="s">
        <v>60</v>
      </c>
      <c r="L33" s="157">
        <v>1</v>
      </c>
      <c r="M33" s="174">
        <v>64</v>
      </c>
      <c r="N33" s="195"/>
      <c r="O33" s="176">
        <f t="shared" si="12"/>
        <v>0</v>
      </c>
      <c r="P33" s="176">
        <f t="shared" si="13"/>
        <v>0</v>
      </c>
      <c r="Q33" s="180"/>
      <c r="R33" s="181"/>
      <c r="S33" s="179"/>
      <c r="T33" s="176"/>
      <c r="U33" s="170"/>
      <c r="V33" s="158" t="s">
        <v>100</v>
      </c>
      <c r="W33" s="157">
        <v>50</v>
      </c>
      <c r="X33" s="174">
        <v>1250</v>
      </c>
      <c r="Y33" s="175"/>
      <c r="Z33" s="191">
        <f>Y33*X33</f>
        <v>0</v>
      </c>
      <c r="AA33" s="191">
        <f>Z33*3</f>
        <v>0</v>
      </c>
      <c r="AB33" s="192"/>
      <c r="AC33" s="193"/>
      <c r="AD33" s="234"/>
      <c r="AE33" s="234"/>
    </row>
    <row r="34" spans="1:31" s="163" customFormat="1" ht="14" customHeight="1">
      <c r="A34" s="158" t="s">
        <v>63</v>
      </c>
      <c r="B34" s="157">
        <v>84</v>
      </c>
      <c r="C34" s="174">
        <v>1344</v>
      </c>
      <c r="D34" s="175"/>
      <c r="E34" s="176">
        <f t="shared" si="0"/>
        <v>0</v>
      </c>
      <c r="F34" s="176">
        <f t="shared" si="10"/>
        <v>0</v>
      </c>
      <c r="G34" s="177"/>
      <c r="H34" s="178"/>
      <c r="I34" s="179"/>
      <c r="J34" s="170"/>
      <c r="K34" s="236" t="s">
        <v>62</v>
      </c>
      <c r="L34" s="183">
        <v>1</v>
      </c>
      <c r="M34" s="184">
        <v>72</v>
      </c>
      <c r="N34" s="175"/>
      <c r="O34" s="197">
        <f t="shared" si="12"/>
        <v>0</v>
      </c>
      <c r="P34" s="197">
        <f t="shared" si="13"/>
        <v>0</v>
      </c>
      <c r="Q34" s="237"/>
      <c r="R34" s="238"/>
      <c r="S34" s="200"/>
      <c r="T34" s="176"/>
      <c r="U34" s="170"/>
      <c r="Y34" s="211"/>
      <c r="Z34" s="191"/>
      <c r="AA34" s="191"/>
      <c r="AB34" s="192"/>
      <c r="AC34" s="193"/>
      <c r="AD34" s="234"/>
      <c r="AE34" s="234"/>
    </row>
    <row r="35" spans="1:31" s="163" customFormat="1" ht="14" customHeight="1">
      <c r="A35" s="225" t="s">
        <v>65</v>
      </c>
      <c r="B35" s="157">
        <v>42</v>
      </c>
      <c r="C35" s="174">
        <v>784</v>
      </c>
      <c r="D35" s="175"/>
      <c r="E35" s="176">
        <f t="shared" si="0"/>
        <v>0</v>
      </c>
      <c r="F35" s="176">
        <f t="shared" si="10"/>
        <v>0</v>
      </c>
      <c r="G35" s="177"/>
      <c r="H35" s="178"/>
      <c r="I35" s="179"/>
      <c r="J35" s="170"/>
      <c r="K35" s="239" t="s">
        <v>64</v>
      </c>
      <c r="L35" s="157">
        <v>1</v>
      </c>
      <c r="M35" s="174">
        <v>80</v>
      </c>
      <c r="N35" s="175"/>
      <c r="O35" s="176">
        <f t="shared" si="12"/>
        <v>0</v>
      </c>
      <c r="P35" s="176">
        <f t="shared" si="13"/>
        <v>0</v>
      </c>
      <c r="Q35" s="180"/>
      <c r="R35" s="181"/>
      <c r="S35" s="179"/>
      <c r="T35" s="176"/>
      <c r="U35" s="170"/>
      <c r="V35" s="158" t="s">
        <v>94</v>
      </c>
      <c r="W35" s="157">
        <v>250</v>
      </c>
      <c r="X35" s="174">
        <v>129</v>
      </c>
      <c r="Y35" s="175"/>
      <c r="Z35" s="191">
        <f>Y35*X35</f>
        <v>0</v>
      </c>
      <c r="AA35" s="191">
        <f>Z35*2</f>
        <v>0</v>
      </c>
      <c r="AB35" s="192"/>
      <c r="AC35" s="193"/>
      <c r="AD35" s="234"/>
      <c r="AE35" s="234"/>
    </row>
    <row r="36" spans="1:31" s="163" customFormat="1" ht="14" customHeight="1">
      <c r="A36" s="225" t="s">
        <v>67</v>
      </c>
      <c r="B36" s="157">
        <v>42</v>
      </c>
      <c r="C36" s="174">
        <v>1792</v>
      </c>
      <c r="D36" s="195"/>
      <c r="E36" s="176">
        <f t="shared" si="0"/>
        <v>0</v>
      </c>
      <c r="F36" s="176">
        <f t="shared" si="10"/>
        <v>0</v>
      </c>
      <c r="G36" s="177"/>
      <c r="H36" s="178"/>
      <c r="I36" s="179"/>
      <c r="J36" s="170"/>
      <c r="K36" s="239" t="s">
        <v>66</v>
      </c>
      <c r="L36" s="157">
        <v>1</v>
      </c>
      <c r="M36" s="174">
        <v>88</v>
      </c>
      <c r="N36" s="175"/>
      <c r="O36" s="176">
        <f t="shared" si="12"/>
        <v>0</v>
      </c>
      <c r="P36" s="176">
        <f t="shared" si="13"/>
        <v>0</v>
      </c>
      <c r="Q36" s="180"/>
      <c r="R36" s="181"/>
      <c r="S36" s="179"/>
      <c r="T36" s="176"/>
      <c r="U36" s="170"/>
      <c r="V36" s="158" t="s">
        <v>71</v>
      </c>
      <c r="W36" s="157">
        <v>60</v>
      </c>
      <c r="X36" s="241">
        <v>30</v>
      </c>
      <c r="Y36" s="175"/>
      <c r="Z36" s="191">
        <f>Y36*X36</f>
        <v>0</v>
      </c>
      <c r="AA36" s="191">
        <f>Z36*2</f>
        <v>0</v>
      </c>
      <c r="AB36" s="192"/>
      <c r="AC36" s="193"/>
      <c r="AD36" s="234"/>
      <c r="AE36" s="234"/>
    </row>
    <row r="37" spans="1:31" s="163" customFormat="1" ht="14" customHeight="1">
      <c r="A37" s="236" t="s">
        <v>69</v>
      </c>
      <c r="B37" s="183">
        <v>1</v>
      </c>
      <c r="C37" s="184">
        <v>26.666665999999999</v>
      </c>
      <c r="D37" s="175"/>
      <c r="E37" s="197">
        <f t="shared" si="0"/>
        <v>0</v>
      </c>
      <c r="F37" s="197">
        <f t="shared" si="10"/>
        <v>0</v>
      </c>
      <c r="G37" s="198"/>
      <c r="H37" s="199"/>
      <c r="I37" s="200"/>
      <c r="J37" s="170"/>
      <c r="K37" s="239" t="s">
        <v>68</v>
      </c>
      <c r="L37" s="157">
        <v>1</v>
      </c>
      <c r="M37" s="174">
        <v>96</v>
      </c>
      <c r="N37" s="175"/>
      <c r="O37" s="176">
        <f t="shared" si="12"/>
        <v>0</v>
      </c>
      <c r="P37" s="176">
        <f t="shared" si="13"/>
        <v>0</v>
      </c>
      <c r="Q37" s="180"/>
      <c r="R37" s="181"/>
      <c r="S37" s="179"/>
      <c r="T37" s="176"/>
      <c r="U37" s="170"/>
      <c r="V37" s="158" t="s">
        <v>74</v>
      </c>
      <c r="W37" s="157">
        <v>24</v>
      </c>
      <c r="X37" s="241">
        <v>16</v>
      </c>
      <c r="Y37" s="175"/>
      <c r="Z37" s="191">
        <f>Y37*X37</f>
        <v>0</v>
      </c>
      <c r="AA37" s="191">
        <f>Z37*2</f>
        <v>0</v>
      </c>
      <c r="AB37" s="192"/>
      <c r="AC37" s="193"/>
      <c r="AD37" s="234"/>
      <c r="AE37" s="234"/>
    </row>
    <row r="38" spans="1:31" s="163" customFormat="1" ht="14" customHeight="1">
      <c r="A38" s="239" t="s">
        <v>70</v>
      </c>
      <c r="B38" s="157">
        <v>1</v>
      </c>
      <c r="C38" s="174">
        <v>32</v>
      </c>
      <c r="D38" s="195"/>
      <c r="E38" s="176">
        <f t="shared" si="0"/>
        <v>0</v>
      </c>
      <c r="F38" s="176">
        <f t="shared" si="10"/>
        <v>0</v>
      </c>
      <c r="G38" s="177"/>
      <c r="H38" s="178"/>
      <c r="I38" s="179"/>
      <c r="J38" s="170"/>
      <c r="K38" s="239"/>
      <c r="L38" s="157"/>
      <c r="M38" s="174"/>
      <c r="N38" s="211"/>
      <c r="O38" s="176"/>
      <c r="P38" s="176"/>
      <c r="Q38" s="180"/>
      <c r="R38" s="181"/>
      <c r="S38" s="179"/>
      <c r="T38" s="176"/>
      <c r="AB38" s="192"/>
      <c r="AC38" s="192"/>
      <c r="AD38" s="242"/>
      <c r="AE38" s="242"/>
    </row>
    <row r="39" spans="1:31" s="163" customFormat="1" ht="14" customHeight="1">
      <c r="A39" s="196" t="s">
        <v>72</v>
      </c>
      <c r="B39" s="183">
        <v>70</v>
      </c>
      <c r="C39" s="184">
        <f>2*10*8/12*B39</f>
        <v>933.33333333333337</v>
      </c>
      <c r="D39" s="175"/>
      <c r="E39" s="197">
        <f t="shared" si="0"/>
        <v>0</v>
      </c>
      <c r="F39" s="197">
        <f t="shared" si="10"/>
        <v>0</v>
      </c>
      <c r="G39" s="198"/>
      <c r="H39" s="199"/>
      <c r="I39" s="200"/>
      <c r="J39" s="170"/>
      <c r="K39" s="239" t="s">
        <v>73</v>
      </c>
      <c r="L39" s="157">
        <v>1</v>
      </c>
      <c r="M39" s="174">
        <v>42.666666659999997</v>
      </c>
      <c r="N39" s="175"/>
      <c r="O39" s="176">
        <f t="shared" ref="O39:O47" si="14">N39*M39</f>
        <v>0</v>
      </c>
      <c r="P39" s="176">
        <f t="shared" ref="P39:P47" si="15">O39*3.5</f>
        <v>0</v>
      </c>
      <c r="Q39" s="180"/>
      <c r="R39" s="181"/>
      <c r="S39" s="179"/>
      <c r="T39" s="176"/>
      <c r="V39" s="158" t="s">
        <v>117</v>
      </c>
      <c r="W39" s="157">
        <v>36</v>
      </c>
      <c r="X39" s="174">
        <v>180</v>
      </c>
      <c r="Y39" s="175"/>
      <c r="Z39" s="191">
        <f>Y39*X39</f>
        <v>0</v>
      </c>
      <c r="AA39" s="191">
        <f>Z39*2</f>
        <v>0</v>
      </c>
      <c r="AB39" s="192"/>
      <c r="AC39" s="193"/>
      <c r="AD39" s="234"/>
      <c r="AE39" s="234"/>
    </row>
    <row r="40" spans="1:31" s="163" customFormat="1" ht="14" customHeight="1">
      <c r="A40" s="158" t="s">
        <v>75</v>
      </c>
      <c r="B40" s="157">
        <v>70</v>
      </c>
      <c r="C40" s="174">
        <f>200/12*70</f>
        <v>1166.6666666666667</v>
      </c>
      <c r="D40" s="175"/>
      <c r="E40" s="176">
        <f t="shared" si="0"/>
        <v>0</v>
      </c>
      <c r="F40" s="176">
        <f t="shared" si="10"/>
        <v>0</v>
      </c>
      <c r="G40" s="177"/>
      <c r="H40" s="178"/>
      <c r="I40" s="179"/>
      <c r="J40" s="170"/>
      <c r="K40" s="239" t="s">
        <v>76</v>
      </c>
      <c r="L40" s="157">
        <v>1</v>
      </c>
      <c r="M40" s="174">
        <v>53.333333330000002</v>
      </c>
      <c r="N40" s="175"/>
      <c r="O40" s="176">
        <f t="shared" si="14"/>
        <v>0</v>
      </c>
      <c r="P40" s="176">
        <f t="shared" si="15"/>
        <v>0</v>
      </c>
      <c r="Q40" s="180"/>
      <c r="R40" s="181"/>
      <c r="S40" s="179"/>
      <c r="T40" s="176"/>
      <c r="U40" s="170"/>
      <c r="V40" s="158" t="s">
        <v>118</v>
      </c>
      <c r="W40" s="157">
        <v>36</v>
      </c>
      <c r="X40" s="174">
        <v>240</v>
      </c>
      <c r="Y40" s="175"/>
      <c r="Z40" s="191">
        <f>Y40*X40</f>
        <v>0</v>
      </c>
      <c r="AA40" s="191">
        <f>Z40*2</f>
        <v>0</v>
      </c>
      <c r="AB40" s="192"/>
      <c r="AC40" s="193"/>
      <c r="AD40" s="234"/>
      <c r="AE40" s="234"/>
    </row>
    <row r="41" spans="1:31" s="163" customFormat="1" ht="14" customHeight="1">
      <c r="A41" s="158" t="s">
        <v>77</v>
      </c>
      <c r="B41" s="157">
        <v>70</v>
      </c>
      <c r="C41" s="174">
        <v>1400</v>
      </c>
      <c r="D41" s="175"/>
      <c r="E41" s="176">
        <f t="shared" si="0"/>
        <v>0</v>
      </c>
      <c r="F41" s="176">
        <f t="shared" si="10"/>
        <v>0</v>
      </c>
      <c r="G41" s="177"/>
      <c r="H41" s="178"/>
      <c r="I41" s="179"/>
      <c r="J41" s="170"/>
      <c r="K41" s="239" t="s">
        <v>78</v>
      </c>
      <c r="L41" s="157">
        <v>1</v>
      </c>
      <c r="M41" s="174">
        <v>64</v>
      </c>
      <c r="N41" s="175"/>
      <c r="O41" s="176">
        <f t="shared" si="14"/>
        <v>0</v>
      </c>
      <c r="P41" s="176">
        <f t="shared" si="15"/>
        <v>0</v>
      </c>
      <c r="Q41" s="180"/>
      <c r="R41" s="181"/>
      <c r="S41" s="179"/>
      <c r="T41" s="176"/>
      <c r="U41" s="170"/>
      <c r="V41" s="158" t="s">
        <v>119</v>
      </c>
      <c r="W41" s="157">
        <v>36</v>
      </c>
      <c r="X41" s="174">
        <v>300</v>
      </c>
      <c r="Y41" s="175"/>
      <c r="Z41" s="191">
        <f>Y41*X41</f>
        <v>0</v>
      </c>
      <c r="AA41" s="191">
        <f>Z41*2</f>
        <v>0</v>
      </c>
      <c r="AB41" s="192"/>
      <c r="AC41" s="193"/>
      <c r="AD41" s="234"/>
      <c r="AE41" s="234"/>
    </row>
    <row r="42" spans="1:31" s="163" customFormat="1" ht="14" customHeight="1">
      <c r="A42" s="225" t="s">
        <v>79</v>
      </c>
      <c r="B42" s="157">
        <v>35</v>
      </c>
      <c r="C42" s="174">
        <v>817</v>
      </c>
      <c r="D42" s="175"/>
      <c r="E42" s="176">
        <f t="shared" si="0"/>
        <v>0</v>
      </c>
      <c r="F42" s="176">
        <f t="shared" si="10"/>
        <v>0</v>
      </c>
      <c r="G42" s="177"/>
      <c r="H42" s="178"/>
      <c r="I42" s="179"/>
      <c r="J42" s="170"/>
      <c r="K42" s="239" t="s">
        <v>80</v>
      </c>
      <c r="L42" s="157">
        <v>1</v>
      </c>
      <c r="M42" s="174">
        <v>74.666666666599994</v>
      </c>
      <c r="N42" s="175"/>
      <c r="O42" s="176">
        <f t="shared" si="14"/>
        <v>0</v>
      </c>
      <c r="P42" s="176">
        <f t="shared" si="15"/>
        <v>0</v>
      </c>
      <c r="Q42" s="180"/>
      <c r="R42" s="181"/>
      <c r="S42" s="179"/>
      <c r="T42" s="176"/>
      <c r="U42" s="170"/>
      <c r="V42" s="158" t="s">
        <v>120</v>
      </c>
      <c r="W42" s="157">
        <v>36</v>
      </c>
      <c r="X42" s="174">
        <v>360</v>
      </c>
      <c r="Y42" s="175"/>
      <c r="Z42" s="191">
        <f>Y42*X42</f>
        <v>0</v>
      </c>
      <c r="AA42" s="191">
        <f>Z42*2</f>
        <v>0</v>
      </c>
      <c r="AB42" s="192"/>
      <c r="AC42" s="193"/>
      <c r="AD42" s="234"/>
      <c r="AE42" s="234"/>
    </row>
    <row r="43" spans="1:31" s="163" customFormat="1" ht="14" customHeight="1">
      <c r="A43" s="225" t="s">
        <v>81</v>
      </c>
      <c r="B43" s="157">
        <v>35</v>
      </c>
      <c r="C43" s="174">
        <v>1866</v>
      </c>
      <c r="D43" s="195"/>
      <c r="E43" s="176">
        <f t="shared" si="0"/>
        <v>0</v>
      </c>
      <c r="F43" s="176">
        <f t="shared" si="10"/>
        <v>0</v>
      </c>
      <c r="G43" s="177"/>
      <c r="H43" s="178"/>
      <c r="I43" s="179"/>
      <c r="J43" s="170"/>
      <c r="K43" s="239" t="s">
        <v>82</v>
      </c>
      <c r="L43" s="157">
        <v>1</v>
      </c>
      <c r="M43" s="174">
        <v>85.333333332999999</v>
      </c>
      <c r="N43" s="195"/>
      <c r="O43" s="176">
        <f t="shared" si="14"/>
        <v>0</v>
      </c>
      <c r="P43" s="176">
        <f t="shared" si="15"/>
        <v>0</v>
      </c>
      <c r="Q43" s="180"/>
      <c r="R43" s="181"/>
      <c r="S43" s="243"/>
      <c r="T43" s="176"/>
      <c r="U43" s="170"/>
      <c r="AB43" s="192"/>
      <c r="AC43" s="192"/>
      <c r="AD43" s="234"/>
      <c r="AE43" s="234"/>
    </row>
    <row r="44" spans="1:31" s="163" customFormat="1" ht="14" customHeight="1">
      <c r="A44" s="236" t="s">
        <v>83</v>
      </c>
      <c r="B44" s="183">
        <v>1</v>
      </c>
      <c r="C44" s="224">
        <v>33.333333330000002</v>
      </c>
      <c r="D44" s="175"/>
      <c r="E44" s="197">
        <f t="shared" si="0"/>
        <v>0</v>
      </c>
      <c r="F44" s="197">
        <f t="shared" si="10"/>
        <v>0</v>
      </c>
      <c r="G44" s="198"/>
      <c r="H44" s="199"/>
      <c r="I44" s="200"/>
      <c r="J44" s="170"/>
      <c r="K44" s="236" t="s">
        <v>84</v>
      </c>
      <c r="L44" s="183">
        <v>1</v>
      </c>
      <c r="M44" s="184">
        <v>96</v>
      </c>
      <c r="N44" s="175"/>
      <c r="O44" s="197">
        <f t="shared" si="14"/>
        <v>0</v>
      </c>
      <c r="P44" s="197">
        <f t="shared" si="15"/>
        <v>0</v>
      </c>
      <c r="Q44" s="237"/>
      <c r="R44" s="238"/>
      <c r="S44" s="179"/>
      <c r="T44" s="176"/>
      <c r="U44" s="170"/>
      <c r="V44" s="244" t="s">
        <v>124</v>
      </c>
      <c r="AB44" s="192"/>
      <c r="AC44" s="192"/>
      <c r="AD44" s="234"/>
      <c r="AE44" s="234"/>
    </row>
    <row r="45" spans="1:31" s="163" customFormat="1" ht="14" customHeight="1">
      <c r="A45" s="239" t="s">
        <v>85</v>
      </c>
      <c r="B45" s="157">
        <v>1</v>
      </c>
      <c r="C45" s="174">
        <v>40</v>
      </c>
      <c r="D45" s="195"/>
      <c r="E45" s="176">
        <f t="shared" si="0"/>
        <v>0</v>
      </c>
      <c r="F45" s="176">
        <f t="shared" si="10"/>
        <v>0</v>
      </c>
      <c r="G45" s="177"/>
      <c r="H45" s="178"/>
      <c r="I45" s="179"/>
      <c r="J45" s="170"/>
      <c r="K45" s="239" t="s">
        <v>86</v>
      </c>
      <c r="L45" s="157">
        <v>1</v>
      </c>
      <c r="M45" s="174">
        <v>106.66666666659999</v>
      </c>
      <c r="N45" s="175"/>
      <c r="O45" s="176">
        <f t="shared" si="14"/>
        <v>0</v>
      </c>
      <c r="P45" s="176">
        <f t="shared" si="15"/>
        <v>0</v>
      </c>
      <c r="Q45" s="180"/>
      <c r="R45" s="181"/>
      <c r="S45" s="179"/>
      <c r="T45" s="176"/>
      <c r="U45" s="170"/>
      <c r="V45" s="158" t="s">
        <v>63</v>
      </c>
      <c r="W45" s="157">
        <v>42</v>
      </c>
      <c r="X45" s="174">
        <v>672</v>
      </c>
      <c r="Y45" s="175"/>
      <c r="Z45" s="176">
        <f t="shared" ref="Z45:Z49" si="16">Y45*X45</f>
        <v>0</v>
      </c>
      <c r="AA45" s="176">
        <f t="shared" ref="AA45:AA49" si="17">Z45*2</f>
        <v>0</v>
      </c>
      <c r="AB45" s="177"/>
      <c r="AC45" s="178"/>
      <c r="AD45" s="234"/>
      <c r="AE45" s="234"/>
    </row>
    <row r="46" spans="1:31" s="163" customFormat="1" ht="14" customHeight="1">
      <c r="A46" s="245" t="s">
        <v>87</v>
      </c>
      <c r="B46" s="183">
        <v>28</v>
      </c>
      <c r="C46" s="224">
        <v>448</v>
      </c>
      <c r="D46" s="175"/>
      <c r="E46" s="197">
        <f t="shared" si="0"/>
        <v>0</v>
      </c>
      <c r="F46" s="197">
        <f t="shared" si="10"/>
        <v>0</v>
      </c>
      <c r="G46" s="198"/>
      <c r="H46" s="199"/>
      <c r="I46" s="200"/>
      <c r="J46" s="170"/>
      <c r="K46" s="239" t="s">
        <v>88</v>
      </c>
      <c r="L46" s="157">
        <v>1</v>
      </c>
      <c r="M46" s="174">
        <v>117.3333333333</v>
      </c>
      <c r="N46" s="175"/>
      <c r="O46" s="176">
        <f t="shared" si="14"/>
        <v>0</v>
      </c>
      <c r="P46" s="176">
        <f t="shared" si="15"/>
        <v>0</v>
      </c>
      <c r="Q46" s="180"/>
      <c r="R46" s="181"/>
      <c r="S46" s="179"/>
      <c r="T46" s="176"/>
      <c r="U46" s="170"/>
      <c r="V46" s="225" t="s">
        <v>67</v>
      </c>
      <c r="W46" s="157">
        <v>42</v>
      </c>
      <c r="X46" s="174">
        <v>896</v>
      </c>
      <c r="Y46" s="195"/>
      <c r="Z46" s="176">
        <f t="shared" si="16"/>
        <v>0</v>
      </c>
      <c r="AA46" s="176">
        <f t="shared" si="17"/>
        <v>0</v>
      </c>
      <c r="AB46" s="177"/>
      <c r="AC46" s="178"/>
      <c r="AD46" s="234"/>
      <c r="AE46" s="234"/>
    </row>
    <row r="47" spans="1:31" s="163" customFormat="1" ht="14" customHeight="1">
      <c r="A47" s="246" t="s">
        <v>89</v>
      </c>
      <c r="B47" s="157">
        <v>28</v>
      </c>
      <c r="C47" s="174">
        <v>560</v>
      </c>
      <c r="D47" s="175"/>
      <c r="E47" s="176">
        <f t="shared" si="0"/>
        <v>0</v>
      </c>
      <c r="F47" s="176">
        <f t="shared" si="10"/>
        <v>0</v>
      </c>
      <c r="G47" s="177"/>
      <c r="H47" s="178"/>
      <c r="I47" s="179"/>
      <c r="J47" s="170"/>
      <c r="K47" s="239" t="s">
        <v>90</v>
      </c>
      <c r="L47" s="157">
        <v>1</v>
      </c>
      <c r="M47" s="174">
        <v>128</v>
      </c>
      <c r="N47" s="175"/>
      <c r="O47" s="176">
        <f t="shared" si="14"/>
        <v>0</v>
      </c>
      <c r="P47" s="176">
        <f t="shared" si="15"/>
        <v>0</v>
      </c>
      <c r="Q47" s="180"/>
      <c r="R47" s="181"/>
      <c r="S47" s="179"/>
      <c r="T47" s="176"/>
      <c r="U47" s="170"/>
      <c r="V47" s="158" t="s">
        <v>77</v>
      </c>
      <c r="W47" s="157">
        <v>35</v>
      </c>
      <c r="X47" s="174">
        <v>700</v>
      </c>
      <c r="Y47" s="175"/>
      <c r="Z47" s="176">
        <f t="shared" si="16"/>
        <v>0</v>
      </c>
      <c r="AA47" s="176">
        <f t="shared" si="17"/>
        <v>0</v>
      </c>
      <c r="AB47" s="177"/>
      <c r="AC47" s="178"/>
      <c r="AD47" s="234"/>
      <c r="AE47" s="234"/>
    </row>
    <row r="48" spans="1:31" s="163" customFormat="1" ht="14" customHeight="1">
      <c r="A48" s="246" t="s">
        <v>91</v>
      </c>
      <c r="B48" s="157">
        <v>28</v>
      </c>
      <c r="C48" s="174">
        <v>672</v>
      </c>
      <c r="D48" s="175"/>
      <c r="E48" s="176">
        <f t="shared" si="0"/>
        <v>0</v>
      </c>
      <c r="F48" s="176">
        <f t="shared" si="10"/>
        <v>0</v>
      </c>
      <c r="G48" s="177"/>
      <c r="H48" s="178"/>
      <c r="I48" s="179"/>
      <c r="J48" s="170"/>
      <c r="K48" s="158"/>
      <c r="L48" s="157"/>
      <c r="M48" s="174"/>
      <c r="O48" s="176"/>
      <c r="P48" s="176"/>
      <c r="Q48" s="180"/>
      <c r="R48" s="181"/>
      <c r="S48" s="179"/>
      <c r="T48" s="176"/>
      <c r="U48" s="170"/>
      <c r="V48" s="225" t="s">
        <v>81</v>
      </c>
      <c r="W48" s="157">
        <v>35</v>
      </c>
      <c r="X48" s="174">
        <v>933</v>
      </c>
      <c r="Y48" s="195"/>
      <c r="Z48" s="176">
        <f t="shared" si="16"/>
        <v>0</v>
      </c>
      <c r="AA48" s="176">
        <f t="shared" si="17"/>
        <v>0</v>
      </c>
      <c r="AB48" s="177"/>
      <c r="AC48" s="178"/>
      <c r="AD48" s="234"/>
      <c r="AE48" s="234"/>
    </row>
    <row r="49" spans="1:31" s="163" customFormat="1" ht="14" customHeight="1">
      <c r="A49" s="246" t="s">
        <v>92</v>
      </c>
      <c r="B49" s="157">
        <v>28</v>
      </c>
      <c r="C49" s="174">
        <v>784</v>
      </c>
      <c r="D49" s="175"/>
      <c r="E49" s="176">
        <f t="shared" si="0"/>
        <v>0</v>
      </c>
      <c r="F49" s="176">
        <f t="shared" si="10"/>
        <v>0</v>
      </c>
      <c r="G49" s="177"/>
      <c r="H49" s="178"/>
      <c r="I49" s="179"/>
      <c r="J49" s="247"/>
      <c r="K49" s="158" t="s">
        <v>112</v>
      </c>
      <c r="L49" s="157">
        <v>112</v>
      </c>
      <c r="M49" s="174">
        <f>8*L49</f>
        <v>896</v>
      </c>
      <c r="N49" s="175"/>
      <c r="O49" s="176">
        <f>N49*M49</f>
        <v>0</v>
      </c>
      <c r="P49" s="176">
        <f t="shared" ref="P49:P53" si="18">O49*2</f>
        <v>0</v>
      </c>
      <c r="Q49" s="180"/>
      <c r="R49" s="181"/>
      <c r="S49" s="179"/>
      <c r="T49" s="176"/>
      <c r="U49" s="170"/>
      <c r="V49" s="225" t="s">
        <v>91</v>
      </c>
      <c r="W49" s="157">
        <v>28</v>
      </c>
      <c r="X49" s="174">
        <v>672</v>
      </c>
      <c r="Y49" s="175"/>
      <c r="Z49" s="176">
        <f t="shared" si="16"/>
        <v>0</v>
      </c>
      <c r="AA49" s="176">
        <f t="shared" si="17"/>
        <v>0</v>
      </c>
      <c r="AB49" s="177"/>
      <c r="AC49" s="178"/>
      <c r="AD49" s="234"/>
      <c r="AE49" s="234"/>
    </row>
    <row r="50" spans="1:31" s="163" customFormat="1" ht="14" customHeight="1">
      <c r="A50" s="246" t="s">
        <v>93</v>
      </c>
      <c r="B50" s="157">
        <v>28</v>
      </c>
      <c r="C50" s="174">
        <v>896</v>
      </c>
      <c r="D50" s="195"/>
      <c r="E50" s="176">
        <f t="shared" si="0"/>
        <v>0</v>
      </c>
      <c r="F50" s="176">
        <f t="shared" si="10"/>
        <v>0</v>
      </c>
      <c r="G50" s="177"/>
      <c r="H50" s="178"/>
      <c r="I50" s="179"/>
      <c r="J50" s="166"/>
      <c r="K50" s="158" t="s">
        <v>113</v>
      </c>
      <c r="L50" s="157">
        <v>112</v>
      </c>
      <c r="M50" s="174">
        <f>10*L50</f>
        <v>1120</v>
      </c>
      <c r="N50" s="175"/>
      <c r="O50" s="176">
        <f>N50*M50</f>
        <v>0</v>
      </c>
      <c r="P50" s="176">
        <f t="shared" si="18"/>
        <v>0</v>
      </c>
      <c r="Q50" s="180"/>
      <c r="R50" s="181"/>
      <c r="S50" s="179"/>
      <c r="V50" s="225" t="s">
        <v>93</v>
      </c>
      <c r="W50" s="157">
        <v>28</v>
      </c>
      <c r="X50" s="174">
        <v>896</v>
      </c>
      <c r="Y50" s="175"/>
      <c r="Z50" s="176">
        <f>Y50*X50</f>
        <v>0</v>
      </c>
      <c r="AA50" s="176">
        <f>Z50*2</f>
        <v>0</v>
      </c>
      <c r="AB50" s="177"/>
      <c r="AC50" s="178"/>
      <c r="AD50" s="234"/>
      <c r="AE50" s="234"/>
    </row>
    <row r="51" spans="1:31" s="163" customFormat="1" ht="14" customHeight="1">
      <c r="A51" s="236" t="s">
        <v>95</v>
      </c>
      <c r="B51" s="183">
        <v>1</v>
      </c>
      <c r="C51" s="184">
        <v>40</v>
      </c>
      <c r="D51" s="175"/>
      <c r="E51" s="176">
        <f t="shared" si="0"/>
        <v>0</v>
      </c>
      <c r="F51" s="176">
        <f t="shared" si="10"/>
        <v>0</v>
      </c>
      <c r="G51" s="198"/>
      <c r="H51" s="199"/>
      <c r="I51" s="200"/>
      <c r="J51" s="166"/>
      <c r="K51" s="158" t="s">
        <v>114</v>
      </c>
      <c r="L51" s="157">
        <v>112</v>
      </c>
      <c r="M51" s="174">
        <f>12*L51</f>
        <v>1344</v>
      </c>
      <c r="N51" s="175"/>
      <c r="O51" s="176">
        <f>N51*M51</f>
        <v>0</v>
      </c>
      <c r="P51" s="176">
        <f t="shared" si="18"/>
        <v>0</v>
      </c>
      <c r="Q51" s="180"/>
      <c r="R51" s="181"/>
      <c r="S51" s="179"/>
      <c r="AD51" s="248"/>
      <c r="AE51" s="248"/>
    </row>
    <row r="52" spans="1:31" s="163" customFormat="1" ht="14" customHeight="1" thickBot="1">
      <c r="A52" s="258" t="s">
        <v>96</v>
      </c>
      <c r="B52" s="204">
        <v>1</v>
      </c>
      <c r="C52" s="174">
        <v>48</v>
      </c>
      <c r="D52" s="175"/>
      <c r="E52" s="176">
        <f t="shared" si="0"/>
        <v>0</v>
      </c>
      <c r="F52" s="176">
        <f t="shared" si="10"/>
        <v>0</v>
      </c>
      <c r="G52" s="177"/>
      <c r="H52" s="178"/>
      <c r="I52" s="179"/>
      <c r="J52" s="166"/>
      <c r="K52" s="158" t="s">
        <v>115</v>
      </c>
      <c r="L52" s="157">
        <v>112</v>
      </c>
      <c r="M52" s="174">
        <f>14*L52</f>
        <v>1568</v>
      </c>
      <c r="N52" s="175"/>
      <c r="O52" s="176">
        <f>N52*M52</f>
        <v>0</v>
      </c>
      <c r="P52" s="176">
        <f t="shared" si="18"/>
        <v>0</v>
      </c>
      <c r="Q52" s="180"/>
      <c r="R52" s="181"/>
      <c r="S52" s="179"/>
      <c r="T52" s="176"/>
      <c r="U52" s="282"/>
      <c r="V52" s="306" t="s">
        <v>125</v>
      </c>
      <c r="W52" s="306"/>
      <c r="X52" s="306"/>
      <c r="Y52" s="306"/>
      <c r="Z52" s="306"/>
      <c r="AA52" s="306"/>
      <c r="AB52" s="306"/>
      <c r="AC52" s="306"/>
      <c r="AD52" s="306"/>
      <c r="AE52" s="306"/>
    </row>
    <row r="53" spans="1:31" s="163" customFormat="1" ht="14" customHeight="1">
      <c r="A53" s="158"/>
      <c r="B53" s="157"/>
      <c r="C53" s="174"/>
      <c r="D53" s="211"/>
      <c r="E53" s="176"/>
      <c r="F53" s="176"/>
      <c r="G53" s="198"/>
      <c r="H53" s="199"/>
      <c r="I53" s="200"/>
      <c r="J53" s="166"/>
      <c r="K53" s="158" t="s">
        <v>116</v>
      </c>
      <c r="L53" s="157">
        <v>112</v>
      </c>
      <c r="M53" s="174">
        <f>16*L53</f>
        <v>1792</v>
      </c>
      <c r="N53" s="175"/>
      <c r="O53" s="176">
        <f>N53*M53</f>
        <v>0</v>
      </c>
      <c r="P53" s="176">
        <f t="shared" si="18"/>
        <v>0</v>
      </c>
      <c r="Q53" s="180"/>
      <c r="R53" s="181"/>
      <c r="S53" s="179"/>
      <c r="T53" s="249"/>
      <c r="U53" s="307"/>
      <c r="V53" s="308"/>
      <c r="W53" s="309"/>
      <c r="X53" s="309"/>
      <c r="Y53" s="309"/>
      <c r="Z53" s="309"/>
      <c r="AA53" s="309"/>
      <c r="AB53" s="309"/>
      <c r="AC53" s="309"/>
      <c r="AD53" s="309"/>
      <c r="AE53" s="310"/>
    </row>
    <row r="54" spans="1:31" s="163" customFormat="1" ht="7" customHeight="1">
      <c r="A54" s="170"/>
      <c r="B54" s="157"/>
      <c r="C54" s="174">
        <v>16</v>
      </c>
      <c r="D54" s="217"/>
      <c r="E54" s="176">
        <f>D54*C54</f>
        <v>0</v>
      </c>
      <c r="F54" s="176">
        <f>E54*1.7</f>
        <v>0</v>
      </c>
      <c r="G54" s="177"/>
      <c r="H54" s="178"/>
      <c r="I54" s="179"/>
      <c r="J54" s="166"/>
      <c r="Q54" s="192"/>
      <c r="R54" s="192"/>
      <c r="S54" s="179"/>
      <c r="T54" s="249"/>
      <c r="U54" s="307"/>
      <c r="V54" s="311"/>
      <c r="W54" s="250"/>
      <c r="X54" s="250"/>
      <c r="Y54" s="250"/>
      <c r="Z54" s="250"/>
      <c r="AA54" s="250"/>
      <c r="AB54" s="250"/>
      <c r="AC54" s="250"/>
      <c r="AD54" s="250"/>
      <c r="AE54" s="312"/>
    </row>
    <row r="55" spans="1:31" s="163" customFormat="1" ht="14" customHeight="1" thickBot="1">
      <c r="A55" s="170"/>
      <c r="B55" s="157"/>
      <c r="C55" s="174">
        <v>24</v>
      </c>
      <c r="D55" s="217"/>
      <c r="E55" s="176">
        <f>D55*C55</f>
        <v>0</v>
      </c>
      <c r="F55" s="176">
        <f>E55*1.7</f>
        <v>0</v>
      </c>
      <c r="G55" s="177"/>
      <c r="H55" s="178"/>
      <c r="I55" s="179"/>
      <c r="J55" s="166"/>
      <c r="K55" s="158" t="s">
        <v>99</v>
      </c>
      <c r="L55" s="157">
        <v>60</v>
      </c>
      <c r="M55" s="174">
        <v>600</v>
      </c>
      <c r="N55" s="195"/>
      <c r="O55" s="191">
        <f>N55*M55</f>
        <v>0</v>
      </c>
      <c r="P55" s="191">
        <f>O55*3</f>
        <v>0</v>
      </c>
      <c r="Q55" s="180"/>
      <c r="R55" s="181"/>
      <c r="S55" s="179"/>
      <c r="T55" s="251"/>
      <c r="U55" s="307"/>
      <c r="V55" s="313"/>
      <c r="W55" s="314"/>
      <c r="X55" s="314"/>
      <c r="Y55" s="314"/>
      <c r="Z55" s="314"/>
      <c r="AA55" s="314"/>
      <c r="AB55" s="314"/>
      <c r="AC55" s="314"/>
      <c r="AD55" s="314"/>
      <c r="AE55" s="315"/>
    </row>
    <row r="56" spans="1:31" s="163" customFormat="1" ht="14" customHeight="1">
      <c r="A56" s="170"/>
      <c r="B56" s="157"/>
      <c r="C56" s="174">
        <v>32</v>
      </c>
      <c r="D56" s="217"/>
      <c r="E56" s="176">
        <f>D56*C56</f>
        <v>0</v>
      </c>
      <c r="F56" s="176">
        <f>E56*1.7</f>
        <v>0</v>
      </c>
      <c r="G56" s="177"/>
      <c r="H56" s="178"/>
      <c r="I56" s="179"/>
      <c r="J56" s="252"/>
      <c r="K56" s="158"/>
      <c r="L56" s="157"/>
      <c r="M56" s="174"/>
      <c r="N56" s="217"/>
      <c r="O56" s="191">
        <f>N56*M56</f>
        <v>0</v>
      </c>
      <c r="P56" s="191">
        <f>O56*3</f>
        <v>0</v>
      </c>
      <c r="Q56" s="180"/>
      <c r="R56" s="181"/>
      <c r="S56" s="179"/>
      <c r="T56" s="251"/>
      <c r="U56" s="307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</row>
  </sheetData>
  <mergeCells count="44">
    <mergeCell ref="W3:AE3"/>
    <mergeCell ref="R3:V3"/>
    <mergeCell ref="D3:I3"/>
    <mergeCell ref="V53:AE55"/>
    <mergeCell ref="D1:J1"/>
    <mergeCell ref="A3:B3"/>
    <mergeCell ref="A1:B1"/>
    <mergeCell ref="J3:Q3"/>
    <mergeCell ref="AD50:AE50"/>
    <mergeCell ref="AD51:AE51"/>
    <mergeCell ref="AD44:AE44"/>
    <mergeCell ref="AD45:AE45"/>
    <mergeCell ref="AD46:AE46"/>
    <mergeCell ref="AD47:AE47"/>
    <mergeCell ref="AD48:AE48"/>
    <mergeCell ref="AD49:AE49"/>
    <mergeCell ref="AD38:AE38"/>
    <mergeCell ref="AD39:AE39"/>
    <mergeCell ref="AD40:AE40"/>
    <mergeCell ref="AD41:AE41"/>
    <mergeCell ref="AD42:AE42"/>
    <mergeCell ref="AD43:AE43"/>
    <mergeCell ref="AD32:AE32"/>
    <mergeCell ref="AD33:AE33"/>
    <mergeCell ref="AD34:AE34"/>
    <mergeCell ref="AD35:AE35"/>
    <mergeCell ref="AD36:AE36"/>
    <mergeCell ref="AD37:AE37"/>
    <mergeCell ref="AD26:AE26"/>
    <mergeCell ref="AD27:AE27"/>
    <mergeCell ref="AD28:AE28"/>
    <mergeCell ref="AD29:AE29"/>
    <mergeCell ref="AD30:AE30"/>
    <mergeCell ref="AD31:AE31"/>
    <mergeCell ref="AD20:AE20"/>
    <mergeCell ref="AD21:AE21"/>
    <mergeCell ref="AD22:AE22"/>
    <mergeCell ref="AD23:AE23"/>
    <mergeCell ref="AD24:AE24"/>
    <mergeCell ref="AD25:AE25"/>
    <mergeCell ref="K1:N1"/>
    <mergeCell ref="Y1:AB1"/>
    <mergeCell ref="AC1:AE1"/>
    <mergeCell ref="Q1:V1"/>
  </mergeCells>
  <conditionalFormatting sqref="A8 G8:H8">
    <cfRule type="expression" dxfId="166" priority="171">
      <formula>$D$8</formula>
    </cfRule>
  </conditionalFormatting>
  <conditionalFormatting sqref="A9 G9:H9">
    <cfRule type="expression" dxfId="165" priority="170">
      <formula>$D$9</formula>
    </cfRule>
  </conditionalFormatting>
  <conditionalFormatting sqref="A10 G10:H10">
    <cfRule type="expression" dxfId="164" priority="169">
      <formula>$D$10</formula>
    </cfRule>
  </conditionalFormatting>
  <conditionalFormatting sqref="A11 G11:H11">
    <cfRule type="expression" dxfId="163" priority="168">
      <formula>$D$11</formula>
    </cfRule>
  </conditionalFormatting>
  <conditionalFormatting sqref="A12 G12:H12">
    <cfRule type="expression" dxfId="162" priority="172">
      <formula>$D$12</formula>
    </cfRule>
  </conditionalFormatting>
  <conditionalFormatting sqref="A13 G13:H13">
    <cfRule type="expression" dxfId="161" priority="167">
      <formula>$D$13</formula>
    </cfRule>
  </conditionalFormatting>
  <conditionalFormatting sqref="A14 G14:H14">
    <cfRule type="expression" dxfId="160" priority="166">
      <formula>$D$14</formula>
    </cfRule>
  </conditionalFormatting>
  <conditionalFormatting sqref="A15">
    <cfRule type="expression" dxfId="159" priority="61">
      <formula>$D$15</formula>
    </cfRule>
  </conditionalFormatting>
  <conditionalFormatting sqref="A16">
    <cfRule type="expression" dxfId="158" priority="62">
      <formula>$D$16</formula>
    </cfRule>
  </conditionalFormatting>
  <conditionalFormatting sqref="A17">
    <cfRule type="expression" dxfId="157" priority="63">
      <formula>$D$17</formula>
    </cfRule>
  </conditionalFormatting>
  <conditionalFormatting sqref="A18 G18:H18">
    <cfRule type="expression" dxfId="156" priority="162">
      <formula>$D$18</formula>
    </cfRule>
  </conditionalFormatting>
  <conditionalFormatting sqref="A19 G19:H19">
    <cfRule type="expression" dxfId="155" priority="161">
      <formula>$D$19</formula>
    </cfRule>
  </conditionalFormatting>
  <conditionalFormatting sqref="A20 G20:H20">
    <cfRule type="expression" dxfId="154" priority="160">
      <formula>$D$20</formula>
    </cfRule>
  </conditionalFormatting>
  <conditionalFormatting sqref="A21 G21:H21">
    <cfRule type="expression" dxfId="153" priority="159">
      <formula>$D$21</formula>
    </cfRule>
  </conditionalFormatting>
  <conditionalFormatting sqref="A22 G22:H22">
    <cfRule type="expression" dxfId="152" priority="158">
      <formula>$D$22</formula>
    </cfRule>
  </conditionalFormatting>
  <conditionalFormatting sqref="A23 G23:H23">
    <cfRule type="expression" dxfId="151" priority="157">
      <formula>$D$23</formula>
    </cfRule>
  </conditionalFormatting>
  <conditionalFormatting sqref="A24 G24:H24">
    <cfRule type="expression" dxfId="150" priority="156">
      <formula>$D$24</formula>
    </cfRule>
  </conditionalFormatting>
  <conditionalFormatting sqref="A25 G25:H25">
    <cfRule type="expression" dxfId="149" priority="155">
      <formula>$D$25</formula>
    </cfRule>
  </conditionalFormatting>
  <conditionalFormatting sqref="A26 G26:H26">
    <cfRule type="expression" dxfId="148" priority="154">
      <formula>$D$26</formula>
    </cfRule>
  </conditionalFormatting>
  <conditionalFormatting sqref="A27 G27:H27">
    <cfRule type="expression" dxfId="147" priority="153">
      <formula>$D$27</formula>
    </cfRule>
  </conditionalFormatting>
  <conditionalFormatting sqref="A28 G28:H28">
    <cfRule type="expression" dxfId="146" priority="152">
      <formula>$D$28</formula>
    </cfRule>
  </conditionalFormatting>
  <conditionalFormatting sqref="A29 G29:H29">
    <cfRule type="expression" dxfId="145" priority="151">
      <formula>$D$29</formula>
    </cfRule>
  </conditionalFormatting>
  <conditionalFormatting sqref="A30 G30:H30">
    <cfRule type="expression" dxfId="144" priority="150">
      <formula>$D$30</formula>
    </cfRule>
  </conditionalFormatting>
  <conditionalFormatting sqref="A31 G31:H31">
    <cfRule type="expression" dxfId="143" priority="149">
      <formula>$D$31</formula>
    </cfRule>
  </conditionalFormatting>
  <conditionalFormatting sqref="A32 G32:H32">
    <cfRule type="expression" dxfId="142" priority="148">
      <formula>$D$32</formula>
    </cfRule>
  </conditionalFormatting>
  <conditionalFormatting sqref="A33 G33:H33">
    <cfRule type="expression" dxfId="141" priority="147">
      <formula>$D$33</formula>
    </cfRule>
  </conditionalFormatting>
  <conditionalFormatting sqref="A34 G34:H34">
    <cfRule type="expression" dxfId="140" priority="146">
      <formula>$D$34</formula>
    </cfRule>
  </conditionalFormatting>
  <conditionalFormatting sqref="A35 G35:H35">
    <cfRule type="expression" dxfId="139" priority="145">
      <formula>$D$35</formula>
    </cfRule>
  </conditionalFormatting>
  <conditionalFormatting sqref="A36 G36:H36">
    <cfRule type="expression" dxfId="138" priority="144">
      <formula>$D$36</formula>
    </cfRule>
  </conditionalFormatting>
  <conditionalFormatting sqref="A37 G37:H37">
    <cfRule type="expression" dxfId="137" priority="143">
      <formula>$D$37</formula>
    </cfRule>
  </conditionalFormatting>
  <conditionalFormatting sqref="A38 G38:H38">
    <cfRule type="expression" dxfId="136" priority="142">
      <formula>$D$38</formula>
    </cfRule>
  </conditionalFormatting>
  <conditionalFormatting sqref="A39 G39:H39">
    <cfRule type="expression" dxfId="135" priority="141">
      <formula>$D$39</formula>
    </cfRule>
  </conditionalFormatting>
  <conditionalFormatting sqref="A40 G40:H40">
    <cfRule type="expression" dxfId="134" priority="140">
      <formula>$D$40</formula>
    </cfRule>
  </conditionalFormatting>
  <conditionalFormatting sqref="A41 G41:H41">
    <cfRule type="expression" dxfId="133" priority="139">
      <formula>$D$41</formula>
    </cfRule>
  </conditionalFormatting>
  <conditionalFormatting sqref="A42 G42:H42">
    <cfRule type="expression" dxfId="132" priority="138">
      <formula>$D$42</formula>
    </cfRule>
  </conditionalFormatting>
  <conditionalFormatting sqref="A43 G43:H43">
    <cfRule type="expression" dxfId="131" priority="137">
      <formula>$D$43</formula>
    </cfRule>
  </conditionalFormatting>
  <conditionalFormatting sqref="A44 G44:H44">
    <cfRule type="expression" dxfId="130" priority="136">
      <formula>$D$44</formula>
    </cfRule>
  </conditionalFormatting>
  <conditionalFormatting sqref="A45 G45:H45">
    <cfRule type="expression" dxfId="129" priority="135">
      <formula>$D$45</formula>
    </cfRule>
  </conditionalFormatting>
  <conditionalFormatting sqref="A46 G46:H46">
    <cfRule type="expression" dxfId="128" priority="134">
      <formula>$D$46</formula>
    </cfRule>
  </conditionalFormatting>
  <conditionalFormatting sqref="A47 G47:H47">
    <cfRule type="expression" dxfId="127" priority="133">
      <formula>$D$47</formula>
    </cfRule>
  </conditionalFormatting>
  <conditionalFormatting sqref="A48 G48:H48">
    <cfRule type="expression" dxfId="126" priority="132">
      <formula>$D$48</formula>
    </cfRule>
  </conditionalFormatting>
  <conditionalFormatting sqref="A49 G49:H49">
    <cfRule type="expression" dxfId="125" priority="131">
      <formula>$D$49</formula>
    </cfRule>
  </conditionalFormatting>
  <conditionalFormatting sqref="A50 G50:H50">
    <cfRule type="expression" dxfId="124" priority="130">
      <formula>$D$50</formula>
    </cfRule>
  </conditionalFormatting>
  <conditionalFormatting sqref="A51 G51:H51">
    <cfRule type="expression" dxfId="123" priority="129">
      <formula>$D$51</formula>
    </cfRule>
  </conditionalFormatting>
  <conditionalFormatting sqref="A52 G52:H52">
    <cfRule type="expression" dxfId="122" priority="128">
      <formula>$D$52</formula>
    </cfRule>
  </conditionalFormatting>
  <conditionalFormatting sqref="A53">
    <cfRule type="expression" dxfId="121" priority="126">
      <formula>$D$53</formula>
    </cfRule>
  </conditionalFormatting>
  <conditionalFormatting sqref="A54 G54:H54">
    <cfRule type="expression" dxfId="120" priority="125">
      <formula>$D$54</formula>
    </cfRule>
  </conditionalFormatting>
  <conditionalFormatting sqref="A55 G55:H55">
    <cfRule type="expression" dxfId="119" priority="124">
      <formula>$D$55</formula>
    </cfRule>
  </conditionalFormatting>
  <conditionalFormatting sqref="A56">
    <cfRule type="expression" dxfId="118" priority="49">
      <formula>$D$56</formula>
    </cfRule>
  </conditionalFormatting>
  <conditionalFormatting sqref="G15:H15">
    <cfRule type="expression" dxfId="117" priority="165">
      <formula>$D$15</formula>
    </cfRule>
  </conditionalFormatting>
  <conditionalFormatting sqref="G16:H16">
    <cfRule type="expression" dxfId="116" priority="164">
      <formula>$D$16</formula>
    </cfRule>
  </conditionalFormatting>
  <conditionalFormatting sqref="G17:H17">
    <cfRule type="expression" dxfId="115" priority="163">
      <formula>$D$17</formula>
    </cfRule>
  </conditionalFormatting>
  <conditionalFormatting sqref="G53:H53">
    <cfRule type="expression" dxfId="114" priority="127">
      <formula>$D$53</formula>
    </cfRule>
  </conditionalFormatting>
  <conditionalFormatting sqref="G56:H56">
    <cfRule type="expression" dxfId="113" priority="33">
      <formula>$D$56</formula>
    </cfRule>
  </conditionalFormatting>
  <conditionalFormatting sqref="I8:I56">
    <cfRule type="cellIs" dxfId="112" priority="32" operator="greaterThan">
      <formula>0</formula>
    </cfRule>
  </conditionalFormatting>
  <conditionalFormatting sqref="J49">
    <cfRule type="cellIs" dxfId="111" priority="66" operator="greaterThan">
      <formula>0</formula>
    </cfRule>
  </conditionalFormatting>
  <conditionalFormatting sqref="K8 Q8:R8">
    <cfRule type="expression" dxfId="110" priority="123">
      <formula>$N$8</formula>
    </cfRule>
  </conditionalFormatting>
  <conditionalFormatting sqref="K9 Q9:R9">
    <cfRule type="expression" dxfId="109" priority="122">
      <formula>$N$9</formula>
    </cfRule>
  </conditionalFormatting>
  <conditionalFormatting sqref="K10 Q10:R10">
    <cfRule type="expression" dxfId="108" priority="121">
      <formula>$N$10</formula>
    </cfRule>
  </conditionalFormatting>
  <conditionalFormatting sqref="K12 Q12:R12">
    <cfRule type="expression" dxfId="107" priority="31">
      <formula>$N$12</formula>
    </cfRule>
  </conditionalFormatting>
  <conditionalFormatting sqref="K13 Q13:R13">
    <cfRule type="expression" dxfId="106" priority="120">
      <formula>$N$13</formula>
    </cfRule>
  </conditionalFormatting>
  <conditionalFormatting sqref="K14 Q14:R14">
    <cfRule type="expression" dxfId="105" priority="59">
      <formula>$N$14</formula>
    </cfRule>
  </conditionalFormatting>
  <conditionalFormatting sqref="K15 Q15:R15">
    <cfRule type="expression" dxfId="104" priority="58">
      <formula>$N$18</formula>
    </cfRule>
    <cfRule type="expression" dxfId="103" priority="119">
      <formula>$N$15</formula>
    </cfRule>
  </conditionalFormatting>
  <conditionalFormatting sqref="K16 Q16:R16">
    <cfRule type="expression" dxfId="102" priority="118">
      <formula>$N$16</formula>
    </cfRule>
  </conditionalFormatting>
  <conditionalFormatting sqref="K17 Q17:R17">
    <cfRule type="expression" dxfId="101" priority="117">
      <formula>$N$17</formula>
    </cfRule>
  </conditionalFormatting>
  <conditionalFormatting sqref="K18 Q18:R18">
    <cfRule type="expression" dxfId="100" priority="116">
      <formula>$N$18</formula>
    </cfRule>
  </conditionalFormatting>
  <conditionalFormatting sqref="K19 Q19:R19">
    <cfRule type="expression" dxfId="99" priority="115">
      <formula>$N$19</formula>
    </cfRule>
  </conditionalFormatting>
  <conditionalFormatting sqref="K20 Q20:R20">
    <cfRule type="expression" dxfId="98" priority="114">
      <formula>$N$20</formula>
    </cfRule>
  </conditionalFormatting>
  <conditionalFormatting sqref="K21 Q21:R21">
    <cfRule type="expression" dxfId="97" priority="57">
      <formula>$N$21</formula>
    </cfRule>
  </conditionalFormatting>
  <conditionalFormatting sqref="K22 Q22:R22">
    <cfRule type="expression" dxfId="96" priority="113">
      <formula>$N$22</formula>
    </cfRule>
  </conditionalFormatting>
  <conditionalFormatting sqref="K23 Q23:R23">
    <cfRule type="expression" dxfId="95" priority="112">
      <formula>$N$23</formula>
    </cfRule>
  </conditionalFormatting>
  <conditionalFormatting sqref="K24 Q24:R24">
    <cfRule type="expression" dxfId="94" priority="111">
      <formula>$N$24</formula>
    </cfRule>
  </conditionalFormatting>
  <conditionalFormatting sqref="K25 Q25:R25">
    <cfRule type="expression" dxfId="93" priority="56">
      <formula>$N$28</formula>
    </cfRule>
    <cfRule type="expression" dxfId="92" priority="110">
      <formula>$N$25</formula>
    </cfRule>
  </conditionalFormatting>
  <conditionalFormatting sqref="K26 Q26:R26">
    <cfRule type="expression" dxfId="91" priority="109">
      <formula>$N$26</formula>
    </cfRule>
  </conditionalFormatting>
  <conditionalFormatting sqref="K27 Q27:R27">
    <cfRule type="expression" dxfId="90" priority="108">
      <formula>$N$27</formula>
    </cfRule>
  </conditionalFormatting>
  <conditionalFormatting sqref="K28 Q28:R28">
    <cfRule type="expression" dxfId="89" priority="107">
      <formula>$N$28</formula>
    </cfRule>
  </conditionalFormatting>
  <conditionalFormatting sqref="K29 Q29:R29">
    <cfRule type="expression" dxfId="88" priority="106">
      <formula>$N$29</formula>
    </cfRule>
  </conditionalFormatting>
  <conditionalFormatting sqref="K30 Q30:R30">
    <cfRule type="expression" dxfId="87" priority="105">
      <formula>$N$30</formula>
    </cfRule>
  </conditionalFormatting>
  <conditionalFormatting sqref="K31 Q31:R31">
    <cfRule type="expression" dxfId="86" priority="55">
      <formula>$O$31</formula>
    </cfRule>
  </conditionalFormatting>
  <conditionalFormatting sqref="K32 Q32:R32">
    <cfRule type="expression" dxfId="85" priority="104">
      <formula>$N$32</formula>
    </cfRule>
  </conditionalFormatting>
  <conditionalFormatting sqref="K33 Q33:R33">
    <cfRule type="expression" dxfId="84" priority="103">
      <formula>$N$33</formula>
    </cfRule>
  </conditionalFormatting>
  <conditionalFormatting sqref="K34 Q34:R34">
    <cfRule type="expression" dxfId="83" priority="102">
      <formula>$N$34</formula>
    </cfRule>
  </conditionalFormatting>
  <conditionalFormatting sqref="K35 Q35:R35">
    <cfRule type="expression" dxfId="82" priority="101">
      <formula>$N$35</formula>
    </cfRule>
  </conditionalFormatting>
  <conditionalFormatting sqref="K36 Q36:R36">
    <cfRule type="expression" dxfId="81" priority="100">
      <formula>$N$36</formula>
    </cfRule>
    <cfRule type="expression" dxfId="80" priority="173">
      <formula>#REF!</formula>
    </cfRule>
  </conditionalFormatting>
  <conditionalFormatting sqref="K37 Q37:R37">
    <cfRule type="expression" dxfId="79" priority="99">
      <formula>$N$37</formula>
    </cfRule>
  </conditionalFormatting>
  <conditionalFormatting sqref="K38 Q38:R38">
    <cfRule type="expression" dxfId="78" priority="98">
      <formula>$N$38</formula>
    </cfRule>
  </conditionalFormatting>
  <conditionalFormatting sqref="K39">
    <cfRule type="expression" dxfId="77" priority="96">
      <formula>$N$39</formula>
    </cfRule>
  </conditionalFormatting>
  <conditionalFormatting sqref="K40 Q40:R40">
    <cfRule type="expression" dxfId="76" priority="95">
      <formula>$N$40</formula>
    </cfRule>
  </conditionalFormatting>
  <conditionalFormatting sqref="K41 Q41:R41">
    <cfRule type="expression" dxfId="75" priority="54">
      <formula>$N$41</formula>
    </cfRule>
  </conditionalFormatting>
  <conditionalFormatting sqref="K42 Q42:R42">
    <cfRule type="expression" dxfId="74" priority="94">
      <formula>$N$42</formula>
    </cfRule>
  </conditionalFormatting>
  <conditionalFormatting sqref="K43 Q43:R43">
    <cfRule type="expression" dxfId="73" priority="93">
      <formula>$N$43</formula>
    </cfRule>
  </conditionalFormatting>
  <conditionalFormatting sqref="K44 Q44:R44">
    <cfRule type="expression" dxfId="72" priority="92">
      <formula>$N$44</formula>
    </cfRule>
  </conditionalFormatting>
  <conditionalFormatting sqref="K45 Q45:R45">
    <cfRule type="expression" dxfId="71" priority="91">
      <formula>$N$45</formula>
    </cfRule>
  </conditionalFormatting>
  <conditionalFormatting sqref="K45 K48 Q48:R48">
    <cfRule type="expression" dxfId="70" priority="53">
      <formula>$N$48</formula>
    </cfRule>
  </conditionalFormatting>
  <conditionalFormatting sqref="K46 Q46:R46">
    <cfRule type="expression" dxfId="69" priority="90">
      <formula>$N$46</formula>
    </cfRule>
  </conditionalFormatting>
  <conditionalFormatting sqref="K47 Q47:R47">
    <cfRule type="expression" dxfId="68" priority="89">
      <formula>$N$47</formula>
    </cfRule>
  </conditionalFormatting>
  <conditionalFormatting sqref="K49">
    <cfRule type="expression" dxfId="67" priority="46">
      <formula>$N$49</formula>
    </cfRule>
  </conditionalFormatting>
  <conditionalFormatting sqref="K50">
    <cfRule type="expression" dxfId="66" priority="42">
      <formula>$N$50</formula>
    </cfRule>
  </conditionalFormatting>
  <conditionalFormatting sqref="K51">
    <cfRule type="expression" dxfId="65" priority="45">
      <formula>$N$51</formula>
    </cfRule>
  </conditionalFormatting>
  <conditionalFormatting sqref="K52">
    <cfRule type="expression" dxfId="64" priority="44">
      <formula>$N$52</formula>
    </cfRule>
  </conditionalFormatting>
  <conditionalFormatting sqref="K56:M56 P56:R56">
    <cfRule type="expression" dxfId="63" priority="28">
      <formula>$N$56</formula>
    </cfRule>
  </conditionalFormatting>
  <conditionalFormatting sqref="N8:N53 Y57:Y164">
    <cfRule type="beginsWith" dxfId="62" priority="30" operator="beginsWith" text="0">
      <formula>LEFT(N8,LEN("0"))="0"</formula>
    </cfRule>
  </conditionalFormatting>
  <conditionalFormatting sqref="N55:N56">
    <cfRule type="beginsWith" dxfId="61" priority="27" operator="beginsWith" text="0">
      <formula>LEFT(N55,LEN("0"))="0"</formula>
    </cfRule>
  </conditionalFormatting>
  <conditionalFormatting sqref="P55:R55">
    <cfRule type="expression" dxfId="60" priority="52">
      <formula>$N$55</formula>
    </cfRule>
  </conditionalFormatting>
  <conditionalFormatting sqref="Q39:R39">
    <cfRule type="expression" dxfId="59" priority="97">
      <formula>$N$39</formula>
    </cfRule>
  </conditionalFormatting>
  <conditionalFormatting sqref="Q45:R45">
    <cfRule type="expression" dxfId="58" priority="88">
      <formula>$N$48</formula>
    </cfRule>
  </conditionalFormatting>
  <conditionalFormatting sqref="Q49:R49">
    <cfRule type="expression" dxfId="57" priority="87">
      <formula>$N$49</formula>
    </cfRule>
  </conditionalFormatting>
  <conditionalFormatting sqref="Q50:R50">
    <cfRule type="expression" dxfId="56" priority="64">
      <formula>$N$50</formula>
    </cfRule>
  </conditionalFormatting>
  <conditionalFormatting sqref="Q51:R51">
    <cfRule type="expression" dxfId="55" priority="86">
      <formula>$N$51</formula>
    </cfRule>
  </conditionalFormatting>
  <conditionalFormatting sqref="Q52:R52">
    <cfRule type="expression" dxfId="54" priority="85">
      <formula>$N$52</formula>
    </cfRule>
  </conditionalFormatting>
  <conditionalFormatting sqref="S8:S56">
    <cfRule type="cellIs" dxfId="53" priority="67" operator="greaterThan">
      <formula>0</formula>
    </cfRule>
  </conditionalFormatting>
  <conditionalFormatting sqref="V8 AB8:AC8">
    <cfRule type="expression" dxfId="52" priority="82">
      <formula>$Y$8</formula>
    </cfRule>
  </conditionalFormatting>
  <conditionalFormatting sqref="V9 AB9:AC9">
    <cfRule type="expression" dxfId="51" priority="81">
      <formula>$Y$9</formula>
    </cfRule>
  </conditionalFormatting>
  <conditionalFormatting sqref="V10 AB10:AC10">
    <cfRule type="expression" dxfId="50" priority="80">
      <formula>$Y$10</formula>
    </cfRule>
  </conditionalFormatting>
  <conditionalFormatting sqref="V11 AB11:AC11">
    <cfRule type="expression" dxfId="49" priority="79">
      <formula>$Y$11</formula>
    </cfRule>
  </conditionalFormatting>
  <conditionalFormatting sqref="V12 AB12:AC12">
    <cfRule type="expression" dxfId="48" priority="78">
      <formula>$Y$12</formula>
    </cfRule>
  </conditionalFormatting>
  <conditionalFormatting sqref="V14 AB14:AC14">
    <cfRule type="expression" dxfId="47" priority="34">
      <formula>$Y$14</formula>
    </cfRule>
  </conditionalFormatting>
  <conditionalFormatting sqref="V15 AB15:AC15">
    <cfRule type="expression" dxfId="46" priority="77">
      <formula>$Y$15</formula>
    </cfRule>
  </conditionalFormatting>
  <conditionalFormatting sqref="V16 AB16:AC16">
    <cfRule type="expression" dxfId="45" priority="76">
      <formula>$Y$16</formula>
    </cfRule>
  </conditionalFormatting>
  <conditionalFormatting sqref="V17 AB17:AC17">
    <cfRule type="expression" dxfId="44" priority="75">
      <formula>$Y$17</formula>
    </cfRule>
  </conditionalFormatting>
  <conditionalFormatting sqref="V18 AB18:AC18">
    <cfRule type="expression" dxfId="43" priority="74">
      <formula>$Y$18</formula>
    </cfRule>
  </conditionalFormatting>
  <conditionalFormatting sqref="V19 AB19:AC19">
    <cfRule type="expression" dxfId="42" priority="73">
      <formula>$Y$19</formula>
    </cfRule>
  </conditionalFormatting>
  <conditionalFormatting sqref="V22 AB22:AC22">
    <cfRule type="expression" dxfId="41" priority="39">
      <formula>$Y$22</formula>
    </cfRule>
  </conditionalFormatting>
  <conditionalFormatting sqref="V23 AB23:AC23">
    <cfRule type="expression" dxfId="40" priority="38">
      <formula>$Y$23</formula>
    </cfRule>
  </conditionalFormatting>
  <conditionalFormatting sqref="V24 AB24:AC24">
    <cfRule type="expression" dxfId="39" priority="37">
      <formula>$Y$24</formula>
    </cfRule>
  </conditionalFormatting>
  <conditionalFormatting sqref="V26 AB26:AC26">
    <cfRule type="expression" dxfId="38" priority="72">
      <formula>$Y$26</formula>
    </cfRule>
  </conditionalFormatting>
  <conditionalFormatting sqref="V27 AB27:AC27">
    <cfRule type="expression" dxfId="37" priority="26">
      <formula>$Y$27</formula>
    </cfRule>
  </conditionalFormatting>
  <conditionalFormatting sqref="V29 AB29:AC29">
    <cfRule type="expression" dxfId="36" priority="69">
      <formula>$Y$29</formula>
    </cfRule>
  </conditionalFormatting>
  <conditionalFormatting sqref="V30">
    <cfRule type="expression" dxfId="35" priority="48">
      <formula>$Y$30</formula>
    </cfRule>
  </conditionalFormatting>
  <conditionalFormatting sqref="V32 AB32:AC32">
    <cfRule type="expression" dxfId="34" priority="60">
      <formula>$Y$32</formula>
    </cfRule>
  </conditionalFormatting>
  <conditionalFormatting sqref="V33 AB33:AC33">
    <cfRule type="expression" dxfId="33" priority="70">
      <formula>$Y$33</formula>
    </cfRule>
  </conditionalFormatting>
  <conditionalFormatting sqref="V34:V35 AB34:AC35">
    <cfRule type="expression" dxfId="32" priority="11">
      <formula>$Y$34</formula>
    </cfRule>
  </conditionalFormatting>
  <conditionalFormatting sqref="V35 AB35:AC35">
    <cfRule type="expression" dxfId="31" priority="14">
      <formula>$Y$35</formula>
    </cfRule>
  </conditionalFormatting>
  <conditionalFormatting sqref="V36">
    <cfRule type="expression" dxfId="30" priority="21">
      <formula>$Y$36</formula>
    </cfRule>
  </conditionalFormatting>
  <conditionalFormatting sqref="V37 AB37:AC37">
    <cfRule type="expression" dxfId="29" priority="12">
      <formula>#REF!</formula>
    </cfRule>
    <cfRule type="expression" dxfId="28" priority="20">
      <formula>$Y$37</formula>
    </cfRule>
  </conditionalFormatting>
  <conditionalFormatting sqref="V39">
    <cfRule type="expression" dxfId="27" priority="15">
      <formula>$Y$39</formula>
    </cfRule>
  </conditionalFormatting>
  <conditionalFormatting sqref="V40 AB40:AC40">
    <cfRule type="expression" dxfId="26" priority="18">
      <formula>$Y$40</formula>
    </cfRule>
  </conditionalFormatting>
  <conditionalFormatting sqref="V41 AB41:AC41">
    <cfRule type="expression" dxfId="25" priority="13">
      <formula>#REF!</formula>
    </cfRule>
  </conditionalFormatting>
  <conditionalFormatting sqref="V41">
    <cfRule type="expression" dxfId="24" priority="17">
      <formula>$Y$41</formula>
    </cfRule>
  </conditionalFormatting>
  <conditionalFormatting sqref="V42 AB42:AC42">
    <cfRule type="expression" dxfId="23" priority="16">
      <formula>$Y$42</formula>
    </cfRule>
  </conditionalFormatting>
  <conditionalFormatting sqref="V45 AB45:AC45">
    <cfRule type="expression" dxfId="22" priority="8">
      <formula>$Y$45</formula>
    </cfRule>
  </conditionalFormatting>
  <conditionalFormatting sqref="V46 AB46:AC46">
    <cfRule type="expression" dxfId="21" priority="7">
      <formula>$Y$46</formula>
    </cfRule>
  </conditionalFormatting>
  <conditionalFormatting sqref="V47 AB47:AC47">
    <cfRule type="expression" dxfId="20" priority="6">
      <formula>$Y$47</formula>
    </cfRule>
  </conditionalFormatting>
  <conditionalFormatting sqref="V48 AB48:AC48">
    <cfRule type="expression" dxfId="19" priority="5">
      <formula>$Y$48</formula>
    </cfRule>
  </conditionalFormatting>
  <conditionalFormatting sqref="V49 AB49:AC49">
    <cfRule type="expression" dxfId="18" priority="3">
      <formula>$Y$49</formula>
    </cfRule>
  </conditionalFormatting>
  <conditionalFormatting sqref="V50 AB50:AC50">
    <cfRule type="expression" dxfId="17" priority="4">
      <formula>$Y$50</formula>
    </cfRule>
  </conditionalFormatting>
  <conditionalFormatting sqref="V20:X20 Z20:AC20">
    <cfRule type="expression" dxfId="16" priority="29">
      <formula>$Y$20</formula>
    </cfRule>
  </conditionalFormatting>
  <conditionalFormatting sqref="V21:X21 Z21:AC21">
    <cfRule type="expression" dxfId="15" priority="40">
      <formula>$Y$21</formula>
    </cfRule>
  </conditionalFormatting>
  <conditionalFormatting sqref="Y8:Y13 D8:D56 Y29:Y30">
    <cfRule type="beginsWith" dxfId="14" priority="65" operator="beginsWith" text="0">
      <formula>LEFT(D8,LEN("0"))="0"</formula>
    </cfRule>
  </conditionalFormatting>
  <conditionalFormatting sqref="Y15:Y24">
    <cfRule type="beginsWith" dxfId="13" priority="36" operator="beginsWith" text="0">
      <formula>LEFT(Y15,LEN("0"))="0"</formula>
    </cfRule>
  </conditionalFormatting>
  <conditionalFormatting sqref="Y26:Y27">
    <cfRule type="beginsWith" dxfId="12" priority="25" operator="beginsWith" text="0">
      <formula>LEFT(Y26,LEN("0"))="0"</formula>
    </cfRule>
  </conditionalFormatting>
  <conditionalFormatting sqref="Y32:Y37 Y39:Y42">
    <cfRule type="beginsWith" dxfId="11" priority="9" operator="beginsWith" text="0">
      <formula>LEFT(Y32,LEN("0"))="0"</formula>
    </cfRule>
  </conditionalFormatting>
  <conditionalFormatting sqref="Y45:Y50">
    <cfRule type="beginsWith" dxfId="10" priority="2" operator="beginsWith" text="0">
      <formula>LEFT(Y45,LEN("0"))="0"</formula>
    </cfRule>
  </conditionalFormatting>
  <conditionalFormatting sqref="AB30:AC30">
    <cfRule type="expression" dxfId="9" priority="47">
      <formula>$Y$30</formula>
    </cfRule>
  </conditionalFormatting>
  <conditionalFormatting sqref="AB36:AC36">
    <cfRule type="expression" dxfId="8" priority="23">
      <formula>$Y$36</formula>
    </cfRule>
  </conditionalFormatting>
  <conditionalFormatting sqref="AB39:AC39">
    <cfRule type="expression" dxfId="7" priority="22">
      <formula>$Y$39</formula>
    </cfRule>
  </conditionalFormatting>
  <conditionalFormatting sqref="AB41:AC41">
    <cfRule type="expression" dxfId="6" priority="19">
      <formula>$Y$41</formula>
    </cfRule>
  </conditionalFormatting>
  <conditionalFormatting sqref="AD8:AD19">
    <cfRule type="cellIs" dxfId="5" priority="68" operator="greaterThan">
      <formula>0</formula>
    </cfRule>
  </conditionalFormatting>
  <conditionalFormatting sqref="AD20:AE35 AD36 AD37:AE37 AD39:AD50">
    <cfRule type="cellIs" dxfId="4" priority="10" operator="greaterThan">
      <formula>0</formula>
    </cfRule>
  </conditionalFormatting>
  <conditionalFormatting sqref="AD51:AE51">
    <cfRule type="cellIs" dxfId="3" priority="24" operator="greaterThan">
      <formula>0</formula>
    </cfRule>
  </conditionalFormatting>
  <conditionalFormatting sqref="K55:M55">
    <cfRule type="expression" dxfId="2" priority="1">
      <formula>$N$56</formula>
    </cfRule>
  </conditionalFormatting>
  <conditionalFormatting sqref="K53 Q53:R53">
    <cfRule type="expression" dxfId="1" priority="262">
      <formula>#REF!</formula>
    </cfRule>
    <cfRule type="expression" dxfId="0" priority="263">
      <formula>$N$53</formula>
    </cfRule>
  </conditionalFormatting>
  <pageMargins left="0.5" right="0.25" top="0.4" bottom="0" header="0.35" footer="0.25"/>
  <pageSetup orientation="portrait" r:id="rId1"/>
  <headerFooter alignWithMargins="0">
    <oddFooter>&amp;L&amp;"Times Bold,Bold"&amp;K000000&amp;T &amp;D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MICROPRO</vt:lpstr>
      <vt:lpstr>PRINTABLE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</dc:creator>
  <cp:keywords/>
  <dc:description/>
  <cp:lastModifiedBy>dan krulikoski</cp:lastModifiedBy>
  <cp:revision/>
  <cp:lastPrinted>2024-06-06T21:31:54Z</cp:lastPrinted>
  <dcterms:created xsi:type="dcterms:W3CDTF">2002-01-07T16:34:52Z</dcterms:created>
  <dcterms:modified xsi:type="dcterms:W3CDTF">2024-06-06T21:32:07Z</dcterms:modified>
</cp:coreProperties>
</file>